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a Casa de Papel\Rio de Janeiro\São Pedro da Aldeia\2. Processo\Orçamento\XLS\"/>
    </mc:Choice>
  </mc:AlternateContent>
  <xr:revisionPtr revIDLastSave="0" documentId="13_ncr:1_{3DFB6DCB-89CD-428A-99B0-B6871004535A}" xr6:coauthVersionLast="47" xr6:coauthVersionMax="47" xr10:uidLastSave="{00000000-0000-0000-0000-000000000000}"/>
  <bookViews>
    <workbookView xWindow="20370" yWindow="-5235" windowWidth="29040" windowHeight="15840" xr2:uid="{00000000-000D-0000-FFFF-FFFF00000000}"/>
  </bookViews>
  <sheets>
    <sheet name="OBRA" sheetId="1" r:id="rId1"/>
    <sheet name="ANEXO IV" sheetId="2" r:id="rId2"/>
  </sheets>
  <definedNames>
    <definedName name="_xlnm.Print_Area" localSheetId="1">'ANEXO IV'!$B$5:$J$46</definedName>
    <definedName name="_xlnm.Print_Area" localSheetId="0">OBRA!$B$1:$H$32</definedName>
    <definedName name="_xlnm.Print_Titles" localSheetId="1">'ANEXO IV'!$1:$13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J20" i="2" s="1"/>
  <c r="F18" i="1" l="1"/>
  <c r="I46" i="2"/>
  <c r="J46" i="2" s="1"/>
  <c r="F17" i="1"/>
  <c r="I39" i="2"/>
  <c r="J39" i="2" s="1"/>
  <c r="G32" i="2"/>
  <c r="I31" i="2"/>
  <c r="J31" i="2" s="1"/>
  <c r="I30" i="2"/>
  <c r="J30" i="2" s="1"/>
  <c r="I29" i="2"/>
  <c r="J29" i="2" s="1"/>
  <c r="I28" i="2"/>
  <c r="J28" i="2" s="1"/>
  <c r="G22" i="2"/>
  <c r="I21" i="2"/>
  <c r="J21" i="2" s="1"/>
  <c r="G18" i="1" l="1"/>
  <c r="G17" i="1"/>
  <c r="H17" i="1" s="1"/>
  <c r="F16" i="1" l="1"/>
  <c r="G16" i="1" s="1"/>
  <c r="F15" i="1" l="1"/>
  <c r="G15" i="1" s="1"/>
  <c r="H15" i="1" l="1"/>
  <c r="H16" i="1"/>
  <c r="H18" i="1"/>
</calcChain>
</file>

<file path=xl/sharedStrings.xml><?xml version="1.0" encoding="utf-8"?>
<sst xmlns="http://schemas.openxmlformats.org/spreadsheetml/2006/main" count="141" uniqueCount="79">
  <si>
    <t>DESCRIÇÃO</t>
  </si>
  <si>
    <t>QUANTITATIVO DA PLANILHA ORÇAMENTÁRIA</t>
  </si>
  <si>
    <t>01</t>
  </si>
  <si>
    <t>UNIDADE</t>
  </si>
  <si>
    <t>KG</t>
  </si>
  <si>
    <t>MEMÓRIA DE CÁLCULO DOS SERVICOS DE ENGENHARIA DE MAIOR COMPLEXIDADE TÉCNICA E RELEVÂNCIA</t>
  </si>
  <si>
    <t xml:space="preserve"> 91603 </t>
  </si>
  <si>
    <t>SINAPI</t>
  </si>
  <si>
    <t>ARMAÇÃO DO SISTEMA DE PAREDES DE CONCRETO, EXECUTADA COMO REFORÇO, VERGALHÃO DE 10,0 MM DE DIÂMETRO. AF_06/2019</t>
  </si>
  <si>
    <t xml:space="preserve">*RELAÇÃO DOS SERVIÇOS DE ENGENHARIA DE MAIOR COMPLEXIDADE TÉCNICA E RELEVÂNCIA </t>
  </si>
  <si>
    <t>SERVIÇO</t>
  </si>
  <si>
    <t>QUANTITATIVO A SER COMPROVADO PELO LICITANTE</t>
  </si>
  <si>
    <t xml:space="preserve">ANEXO IV </t>
  </si>
  <si>
    <t>04</t>
  </si>
  <si>
    <t xml:space="preserve"> 97096 </t>
  </si>
  <si>
    <t>CONCRETAGEM DE RADIER, PISO DE CONCRETO OU LAJE SOBRE SOLO, FCK 30 MPA - LANÇAMENTO, ADENSAMENTO E ACABAMENTO. AF_09/2021</t>
  </si>
  <si>
    <t xml:space="preserve"> 94216 </t>
  </si>
  <si>
    <t>TELHAMENTO COM TELHA METÁLICA TERMOACÚSTICA E = 30 MM, COM ATÉ 2 ÁGUAS, INCLUSO IÇAMENTO. AF_07/2019</t>
  </si>
  <si>
    <t>02**</t>
  </si>
  <si>
    <t xml:space="preserve"> PVC01 </t>
  </si>
  <si>
    <t>FORNECIMENTO DE MODULOS EM PVC, INCLUSIVE ACESSÓRIOS, EM CONFORMIDADE COM A DIRETRIZ SINAT 004/REV1-DATEC 017A (MINISTERIO DO DESENVOLVIMENTO REGIONAL)</t>
  </si>
  <si>
    <t xml:space="preserve"> PVC02 </t>
  </si>
  <si>
    <t>MONTAGEM E TRAVAMENTO DE PAREDES EM MÓDULOS DE PVC</t>
  </si>
  <si>
    <t>MEMÓRIA DE CÁLCULO DOS SERVIÇOS DE ENGENHARIA DE MAIOR COMPLEXIDADE TÉCNICA E RELEVÂNCIA</t>
  </si>
  <si>
    <t>EXECUÇÃO DE PAREDES, COM MÓDULOS DE PVC - SISTEMA PVC  CONCRETO, DIRETRIZ SINAT 004</t>
  </si>
  <si>
    <t>EXECUÇÃO DE CONCRETAGEM EM ELEMENTOS DE FUNDAÇÃO, ESTRUTURAS, PAREDES DE VEDAÇÃO, OU DE COMPLEXIDADE TÉCNICA SUPERIOR</t>
  </si>
  <si>
    <t>EXECUÇÃO DE ESTRUTURA METÁLICA EM SISTEMAS DE COBERTURA (TESOURAS/TRELIÇAS), OU DE COMPLEXIDADE TÉCNICA SUPERIOR</t>
  </si>
  <si>
    <t xml:space="preserve">EXECUÇÃO DE ASSENTAMENTO DE TELHA SANDUÍCHE METÁLICA TERMOACÚSTICA, INCLUSO IÇAMENTO. </t>
  </si>
  <si>
    <t>PERCENTUAL DE COMPROVAÇÃO EXIGIDO NO EDITAL, EM RELAÇÃO A PLANILHA ORÇAMENTÁRIA</t>
  </si>
  <si>
    <t>* ANEXO IV - MEMÓRIA DE CÁLCULO DOS SERVIÇOS DE MAIOR COMPLEXIDADE TÉCNICA E RELEVÂNCIA.</t>
  </si>
  <si>
    <t>** A APLICAÇÃO DE CONCRETO PRESSUPÕES O DOMÍNIO TÉCNICO SOBRE OS SERVIÇOS CORRELACIONADOS: FABRICAÇÃO, MONTAGEM E DESMONTAGEM DE FORMAS E ARMAÇÃO PARA ESTRUTURA EM CONCRETO ARMADO.</t>
  </si>
  <si>
    <t>PRÓPRIO</t>
  </si>
  <si>
    <t>M²</t>
  </si>
  <si>
    <t>SUBTOTAL  =</t>
  </si>
  <si>
    <r>
      <rPr>
        <b/>
        <u/>
        <sz val="16"/>
        <rFont val="Calibri"/>
        <family val="2"/>
        <scheme val="minor"/>
      </rPr>
      <t>SERVIÇO 02</t>
    </r>
    <r>
      <rPr>
        <b/>
        <sz val="16"/>
        <rFont val="Calibri"/>
        <family val="2"/>
        <scheme val="minor"/>
      </rPr>
      <t xml:space="preserve"> - EXECUÇÃO DE CONCRETAGEM EM ELEMENTOS DE FUNDAÇÃO, ESTRUTURAS, PAREDES DE VEDAÇÃO, OU DE COMPLEXIDADE TÉCNICA SUPERIOR</t>
    </r>
  </si>
  <si>
    <t>M³</t>
  </si>
  <si>
    <t>A APLICAÇÃO DE CONCRETO PRESSUPÕES O DOMÍNIO TÉCNICO SOBRE OS SERVIÇOS CORRELACIONADOS: FABRICAÇÃO, MONTAGEM E DESMONTAGEM DE FÔRMAS E ARMAÇÃO PARA ESTRUTURA EM CONCRETO ARMADO.</t>
  </si>
  <si>
    <r>
      <rPr>
        <b/>
        <u/>
        <sz val="16"/>
        <rFont val="Calibri"/>
        <family val="2"/>
        <scheme val="minor"/>
      </rPr>
      <t>SERVIÇO 03</t>
    </r>
    <r>
      <rPr>
        <b/>
        <sz val="16"/>
        <rFont val="Calibri"/>
        <family val="2"/>
        <scheme val="minor"/>
      </rPr>
      <t xml:space="preserve"> - EXECUÇÃO DE ESTRUTURA METÁLICA EM SISTEMAS DE COBERTURA TRAMAS, TERÇAS, TRELIÇAS, TESOURAS, OU DE COMPLEXIDADE TÉCNICA SUPERIOR</t>
    </r>
  </si>
  <si>
    <r>
      <rPr>
        <b/>
        <u/>
        <sz val="16"/>
        <rFont val="Calibri"/>
        <family val="2"/>
        <scheme val="minor"/>
      </rPr>
      <t>SERVIÇO 04</t>
    </r>
    <r>
      <rPr>
        <b/>
        <sz val="16"/>
        <rFont val="Calibri"/>
        <family val="2"/>
        <scheme val="minor"/>
      </rPr>
      <t xml:space="preserve"> - EXECUÇÃO DE ASSENTAMENTO DE TELHAS SANDUICHE METÁLICA TERMOACÚSTICA</t>
    </r>
  </si>
  <si>
    <t>ITEM</t>
  </si>
  <si>
    <t>CÓDIGO</t>
  </si>
  <si>
    <t>BANCO</t>
  </si>
  <si>
    <t>UND</t>
  </si>
  <si>
    <t>QUANT.</t>
  </si>
  <si>
    <t>VALOR UNIT.</t>
  </si>
  <si>
    <t>VALOR UNIT COM BDI</t>
  </si>
  <si>
    <t>TOTAL</t>
  </si>
  <si>
    <t>ACERVO TÉCNICO PROFISSIONAL</t>
  </si>
  <si>
    <t>01**</t>
  </si>
  <si>
    <t>02***</t>
  </si>
  <si>
    <t>03****</t>
  </si>
  <si>
    <t>04*****</t>
  </si>
  <si>
    <t xml:space="preserve"> 5.1 </t>
  </si>
  <si>
    <t xml:space="preserve"> 5.2 </t>
  </si>
  <si>
    <t>03***</t>
  </si>
  <si>
    <t xml:space="preserve"> 96558 </t>
  </si>
  <si>
    <t>CONCRETAGEM DE SAPATAS, FCK 30 MPA, COM USO DE BOMBA  LANÇAMENTO, ADENSAMENTO E ACABAMENTO. AF_11/2016</t>
  </si>
  <si>
    <t xml:space="preserve"> 5.3 </t>
  </si>
  <si>
    <t xml:space="preserve"> 94964 </t>
  </si>
  <si>
    <t xml:space="preserve"> 5.4 </t>
  </si>
  <si>
    <t xml:space="preserve"> 94965 </t>
  </si>
  <si>
    <t>CONCRETO FCK = 25MPA, TRAÇO 1:2,3:2,7 (EM MASSA SECA DE CIMENTO/ AREIA MÉDIA/ BRITA 1) - PREPARO MECÂNICO COM BETONEIRA 400 L. AF_05/2021</t>
  </si>
  <si>
    <t xml:space="preserve"> 8.1 </t>
  </si>
  <si>
    <t xml:space="preserve"> 8.2 </t>
  </si>
  <si>
    <t>ACERVO TÉCNICO OPERACIONAL</t>
  </si>
  <si>
    <t>CONCRETO FCK = 30MPA, TRAÇO 1:2,1:2,5 (EM MASSA SECA DE CIMENTO/ AREIA MÉDIA/ BRITA 1) - PREPARO MECÂNICO COM BETONEIRA 400 L. AF_05/2021</t>
  </si>
  <si>
    <r>
      <rPr>
        <b/>
        <u/>
        <sz val="14"/>
        <rFont val="Calibri"/>
        <family val="2"/>
        <scheme val="minor"/>
      </rPr>
      <t>SERVIÇO 01</t>
    </r>
    <r>
      <rPr>
        <b/>
        <sz val="14"/>
        <rFont val="Calibri"/>
        <family val="2"/>
        <scheme val="minor"/>
      </rPr>
      <t xml:space="preserve"> - EXECUÇÃO DE PAREDES, COM MÓDULOS DE PVC - SISTEMA PVC CONCRETO (DIRETRIZ SINAT 004)</t>
    </r>
  </si>
  <si>
    <t xml:space="preserve"> 3.1.2</t>
  </si>
  <si>
    <t>3.2.1</t>
  </si>
  <si>
    <r>
      <t xml:space="preserve">OBRA: </t>
    </r>
    <r>
      <rPr>
        <sz val="14"/>
        <color theme="1"/>
        <rFont val="Calibri"/>
        <family val="2"/>
        <scheme val="minor"/>
      </rPr>
      <t>CONSTRUÇÃO DA EMESP (ESCOLA MUNICIPAL DE EDUCAÇÃO ESPECIAL PEDRO PAULO LOBO DE ANDRADE)</t>
    </r>
  </si>
  <si>
    <r>
      <t xml:space="preserve">ENDEREÇO: </t>
    </r>
    <r>
      <rPr>
        <sz val="14"/>
        <color theme="1"/>
        <rFont val="Calibri"/>
        <family val="2"/>
        <scheme val="minor"/>
      </rPr>
      <t>RUA EPAMINONDES PEREIRA NUNES, BAIRRO MOSSORÓ, SÃO PEDRO DA ALDEIA - RJ</t>
    </r>
  </si>
  <si>
    <r>
      <t xml:space="preserve">PRAZO DA OBRA: </t>
    </r>
    <r>
      <rPr>
        <sz val="14"/>
        <rFont val="Calibri"/>
        <family val="2"/>
        <scheme val="minor"/>
      </rPr>
      <t>6 MESES</t>
    </r>
  </si>
  <si>
    <t xml:space="preserve"> 5.6</t>
  </si>
  <si>
    <t xml:space="preserve">ESTE SERVIÇO PODERÁ SER COMPROVADO TAMBÉM PELA UNIDADE EM M² (ÁREA DE COBERTURA DA OBRA IGUAL A 892,99 M² X 45%  = 401,85 M² A SER COMPROVADO). </t>
  </si>
  <si>
    <t xml:space="preserve">*** ESTE SERVIÇO PODERÁ SER COMPROVADO TAMBÉM PELA UNIDADE EM M² (ÁREA DE COBERTURA DA OBRA IGUAL A 892,99 M² X 45%  = 401,85 M² A SER COMPROVADO). </t>
  </si>
  <si>
    <r>
      <t>PRAZO DA OBRA:</t>
    </r>
    <r>
      <rPr>
        <sz val="14"/>
        <rFont val="Calibri"/>
        <family val="2"/>
        <scheme val="minor"/>
      </rPr>
      <t xml:space="preserve"> 6 MESES</t>
    </r>
  </si>
  <si>
    <t>625,81 (BDI=16,80%)</t>
  </si>
  <si>
    <t xml:space="preserve"> 100773 </t>
  </si>
  <si>
    <t>ESTRUTURA TRELIÇADA DE COBERTURA, TIPO ARCO, COM LIGAÇÕES SOLDADAS, INCLUSOS PERFIS METÁLICOS, CHAPAS METÁLICAS, MÃO DE OBRA E TRANSPORTE COM GUINDASTE - FORNECIMENTO E INSTALAÇÃO. AF_01/2020_PSA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</si>
</sst>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 (&quot;#,##0.00&quot;)&quot;;&quot; -&quot;#&quot; &quot;;@&quot; &quot;"/>
    <numFmt numFmtId="165" formatCode="#,##0.00&quot; &quot;;&quot;-&quot;#,##0.00&quot; &quot;;&quot; -&quot;#&quot; &quot;;@&quot; &quot;"/>
    <numFmt numFmtId="166" formatCode="[$R$-416]&quot; &quot;#,##0.00;[Red]&quot;-&quot;[$R$-416]&quot; &quot;#,##0.00"/>
    <numFmt numFmtId="167" formatCode="_(* #,##0.00_);_(* \(#,##0.00\);_(* \-??_);_(@_)"/>
  </numFmts>
  <fonts count="3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1"/>
      <name val="Arial"/>
      <family val="1"/>
    </font>
    <font>
      <b/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name val="Arial"/>
      <family val="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1"/>
    </font>
    <font>
      <b/>
      <sz val="12"/>
      <name val="Calibri"/>
      <family val="2"/>
      <scheme val="minor"/>
    </font>
    <font>
      <b/>
      <sz val="14"/>
      <color rgb="FFF2F2F2"/>
      <name val="Arial"/>
      <family val="2"/>
    </font>
    <font>
      <b/>
      <sz val="20"/>
      <color rgb="FFF2F2F2"/>
      <name val="Arial"/>
      <family val="2"/>
    </font>
    <font>
      <b/>
      <sz val="14"/>
      <name val="Arial"/>
      <family val="1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1"/>
    </font>
    <font>
      <sz val="14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0">
    <xf numFmtId="0" fontId="0" fillId="0" borderId="0"/>
    <xf numFmtId="9" fontId="2" fillId="0" borderId="0" applyFont="0" applyFill="0" applyBorder="0" applyAlignment="0" applyProtection="0"/>
    <xf numFmtId="0" fontId="9" fillId="0" borderId="0"/>
    <xf numFmtId="0" fontId="13" fillId="0" borderId="0" applyNumberFormat="0" applyBorder="0" applyProtection="0"/>
    <xf numFmtId="0" fontId="13" fillId="0" borderId="0" applyNumberFormat="0" applyBorder="0" applyProtection="0"/>
    <xf numFmtId="164" fontId="13" fillId="0" borderId="0" applyBorder="0" applyProtection="0"/>
    <xf numFmtId="164" fontId="13" fillId="0" borderId="0" applyBorder="0" applyProtection="0"/>
    <xf numFmtId="0" fontId="14" fillId="0" borderId="0" applyNumberFormat="0" applyBorder="0" applyProtection="0"/>
    <xf numFmtId="0" fontId="13" fillId="0" borderId="0" applyNumberFormat="0" applyBorder="0" applyProtection="0"/>
    <xf numFmtId="165" fontId="14" fillId="0" borderId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4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 applyNumberFormat="0" applyBorder="0" applyProtection="0"/>
    <xf numFmtId="166" fontId="16" fillId="0" borderId="0" applyBorder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3" fillId="0" borderId="0" applyBorder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0" fontId="2" fillId="0" borderId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4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9" fontId="0" fillId="0" borderId="5" xfId="1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49" fontId="0" fillId="0" borderId="1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0" fillId="0" borderId="12" xfId="1" applyFon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" fontId="23" fillId="5" borderId="0" xfId="0" applyNumberFormat="1" applyFont="1" applyFill="1" applyAlignment="1">
      <alignment horizontal="center" vertical="center"/>
    </xf>
    <xf numFmtId="0" fontId="0" fillId="6" borderId="0" xfId="0" applyFill="1"/>
    <xf numFmtId="0" fontId="1" fillId="6" borderId="0" xfId="0" applyFont="1" applyFill="1" applyAlignment="1">
      <alignment horizontal="right" vertical="center" wrapText="1"/>
    </xf>
    <xf numFmtId="0" fontId="0" fillId="6" borderId="0" xfId="0" applyFill="1" applyAlignment="1">
      <alignment horizontal="center" vertical="center"/>
    </xf>
    <xf numFmtId="4" fontId="17" fillId="7" borderId="0" xfId="0" applyNumberFormat="1" applyFont="1" applyFill="1" applyAlignment="1">
      <alignment horizontal="center" vertical="center"/>
    </xf>
    <xf numFmtId="0" fontId="7" fillId="9" borderId="3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left" vertical="top" wrapText="1"/>
    </xf>
    <xf numFmtId="0" fontId="20" fillId="6" borderId="3" xfId="0" applyFont="1" applyFill="1" applyBorder="1" applyAlignment="1">
      <alignment horizontal="right" vertical="top" wrapText="1"/>
    </xf>
    <xf numFmtId="0" fontId="20" fillId="6" borderId="3" xfId="0" applyFont="1" applyFill="1" applyBorder="1" applyAlignment="1">
      <alignment horizontal="center" vertical="top" wrapText="1"/>
    </xf>
    <xf numFmtId="4" fontId="20" fillId="6" borderId="3" xfId="0" applyNumberFormat="1" applyFont="1" applyFill="1" applyBorder="1" applyAlignment="1">
      <alignment horizontal="right" vertical="top" wrapText="1"/>
    </xf>
    <xf numFmtId="0" fontId="20" fillId="10" borderId="3" xfId="0" applyFont="1" applyFill="1" applyBorder="1" applyAlignment="1">
      <alignment horizontal="center" vertical="top" wrapText="1"/>
    </xf>
    <xf numFmtId="0" fontId="20" fillId="10" borderId="3" xfId="0" applyFont="1" applyFill="1" applyBorder="1" applyAlignment="1">
      <alignment horizontal="right" vertical="top" wrapText="1"/>
    </xf>
    <xf numFmtId="0" fontId="24" fillId="6" borderId="28" xfId="0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left" vertical="center" wrapText="1"/>
    </xf>
    <xf numFmtId="0" fontId="24" fillId="6" borderId="29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0" fillId="0" borderId="30" xfId="0" applyBorder="1"/>
    <xf numFmtId="0" fontId="4" fillId="6" borderId="0" xfId="0" applyFont="1" applyFill="1"/>
    <xf numFmtId="0" fontId="2" fillId="6" borderId="0" xfId="0" applyFont="1" applyFill="1"/>
    <xf numFmtId="0" fontId="18" fillId="6" borderId="0" xfId="0" applyFont="1" applyFill="1" applyAlignment="1">
      <alignment horizontal="left"/>
    </xf>
    <xf numFmtId="0" fontId="8" fillId="6" borderId="24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top" wrapText="1"/>
    </xf>
    <xf numFmtId="0" fontId="0" fillId="6" borderId="32" xfId="0" applyFill="1" applyBorder="1"/>
    <xf numFmtId="0" fontId="0" fillId="6" borderId="33" xfId="0" applyFill="1" applyBorder="1"/>
    <xf numFmtId="0" fontId="0" fillId="6" borderId="34" xfId="0" applyFill="1" applyBorder="1"/>
    <xf numFmtId="0" fontId="0" fillId="6" borderId="35" xfId="0" applyFill="1" applyBorder="1"/>
    <xf numFmtId="0" fontId="0" fillId="6" borderId="36" xfId="0" applyFill="1" applyBorder="1"/>
    <xf numFmtId="0" fontId="4" fillId="6" borderId="35" xfId="0" applyFont="1" applyFill="1" applyBorder="1"/>
    <xf numFmtId="0" fontId="0" fillId="0" borderId="33" xfId="0" applyBorder="1"/>
    <xf numFmtId="0" fontId="0" fillId="0" borderId="34" xfId="0" applyBorder="1"/>
    <xf numFmtId="0" fontId="0" fillId="0" borderId="36" xfId="0" applyBorder="1"/>
    <xf numFmtId="0" fontId="0" fillId="0" borderId="32" xfId="0" applyBorder="1"/>
    <xf numFmtId="0" fontId="8" fillId="0" borderId="35" xfId="0" applyFont="1" applyBorder="1" applyAlignment="1">
      <alignment horizontal="right" vertical="center"/>
    </xf>
    <xf numFmtId="0" fontId="4" fillId="0" borderId="35" xfId="0" applyFont="1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9" fontId="0" fillId="0" borderId="41" xfId="1" applyFont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0" fillId="0" borderId="0" xfId="0" applyFont="1" applyAlignment="1">
      <alignment horizontal="left" wrapText="1"/>
    </xf>
    <xf numFmtId="4" fontId="22" fillId="4" borderId="21" xfId="0" applyNumberFormat="1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21" fillId="3" borderId="32" xfId="0" applyFont="1" applyFill="1" applyBorder="1" applyAlignment="1">
      <alignment horizontal="center" wrapText="1"/>
    </xf>
    <xf numFmtId="0" fontId="21" fillId="3" borderId="33" xfId="0" applyFont="1" applyFill="1" applyBorder="1" applyAlignment="1">
      <alignment horizontal="center" wrapText="1"/>
    </xf>
    <xf numFmtId="0" fontId="21" fillId="3" borderId="34" xfId="0" applyFont="1" applyFill="1" applyBorder="1" applyAlignment="1">
      <alignment horizontal="center" wrapText="1"/>
    </xf>
    <xf numFmtId="0" fontId="21" fillId="3" borderId="35" xfId="0" applyFont="1" applyFill="1" applyBorder="1" applyAlignment="1">
      <alignment horizontal="center" wrapText="1"/>
    </xf>
    <xf numFmtId="0" fontId="21" fillId="3" borderId="0" xfId="0" applyFont="1" applyFill="1" applyAlignment="1">
      <alignment horizontal="center" wrapText="1"/>
    </xf>
    <xf numFmtId="0" fontId="21" fillId="3" borderId="36" xfId="0" applyFont="1" applyFill="1" applyBorder="1" applyAlignment="1">
      <alignment horizontal="center" wrapText="1"/>
    </xf>
    <xf numFmtId="0" fontId="21" fillId="3" borderId="37" xfId="0" applyFont="1" applyFill="1" applyBorder="1" applyAlignment="1">
      <alignment horizontal="center" wrapText="1"/>
    </xf>
    <xf numFmtId="0" fontId="21" fillId="3" borderId="38" xfId="0" applyFont="1" applyFill="1" applyBorder="1" applyAlignment="1">
      <alignment horizontal="center" wrapText="1"/>
    </xf>
    <xf numFmtId="0" fontId="21" fillId="3" borderId="39" xfId="0" applyFont="1" applyFill="1" applyBorder="1" applyAlignment="1">
      <alignment horizontal="center" wrapText="1"/>
    </xf>
    <xf numFmtId="0" fontId="19" fillId="6" borderId="35" xfId="0" applyFont="1" applyFill="1" applyBorder="1" applyAlignment="1">
      <alignment horizontal="left" wrapText="1"/>
    </xf>
    <xf numFmtId="0" fontId="19" fillId="6" borderId="0" xfId="0" applyFont="1" applyFill="1" applyAlignment="1">
      <alignment horizontal="left" wrapText="1"/>
    </xf>
    <xf numFmtId="0" fontId="19" fillId="6" borderId="36" xfId="0" applyFont="1" applyFill="1" applyBorder="1" applyAlignment="1">
      <alignment horizontal="left" wrapText="1"/>
    </xf>
    <xf numFmtId="0" fontId="4" fillId="6" borderId="37" xfId="0" applyFont="1" applyFill="1" applyBorder="1" applyAlignment="1">
      <alignment horizontal="center"/>
    </xf>
    <xf numFmtId="0" fontId="4" fillId="6" borderId="38" xfId="0" applyFont="1" applyFill="1" applyBorder="1" applyAlignment="1">
      <alignment horizontal="center"/>
    </xf>
    <xf numFmtId="0" fontId="4" fillId="6" borderId="39" xfId="0" applyFont="1" applyFill="1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24" fillId="8" borderId="26" xfId="0" applyFont="1" applyFill="1" applyBorder="1" applyAlignment="1">
      <alignment horizontal="left" vertical="center" wrapText="1"/>
    </xf>
    <xf numFmtId="0" fontId="24" fillId="8" borderId="20" xfId="0" applyFont="1" applyFill="1" applyBorder="1" applyAlignment="1">
      <alignment horizontal="left" vertical="center" wrapText="1"/>
    </xf>
    <xf numFmtId="0" fontId="24" fillId="8" borderId="27" xfId="0" applyFont="1" applyFill="1" applyBorder="1" applyAlignment="1">
      <alignment horizontal="left" vertical="center" wrapText="1"/>
    </xf>
    <xf numFmtId="0" fontId="24" fillId="8" borderId="28" xfId="0" applyFont="1" applyFill="1" applyBorder="1" applyAlignment="1">
      <alignment horizontal="left" vertical="center" wrapText="1"/>
    </xf>
    <xf numFmtId="0" fontId="24" fillId="8" borderId="2" xfId="0" applyFont="1" applyFill="1" applyBorder="1" applyAlignment="1">
      <alignment horizontal="left" vertical="center" wrapText="1"/>
    </xf>
    <xf numFmtId="0" fontId="24" fillId="8" borderId="29" xfId="0" applyFont="1" applyFill="1" applyBorder="1" applyAlignment="1">
      <alignment horizontal="left" vertical="center" wrapText="1"/>
    </xf>
    <xf numFmtId="4" fontId="23" fillId="4" borderId="18" xfId="0" applyNumberFormat="1" applyFont="1" applyFill="1" applyBorder="1" applyAlignment="1">
      <alignment horizontal="center" vertical="center"/>
    </xf>
    <xf numFmtId="4" fontId="23" fillId="4" borderId="21" xfId="0" applyNumberFormat="1" applyFont="1" applyFill="1" applyBorder="1" applyAlignment="1">
      <alignment horizontal="center" vertical="center"/>
    </xf>
    <xf numFmtId="4" fontId="23" fillId="4" borderId="16" xfId="0" applyNumberFormat="1" applyFont="1" applyFill="1" applyBorder="1" applyAlignment="1">
      <alignment horizontal="center" vertical="center"/>
    </xf>
    <xf numFmtId="0" fontId="26" fillId="8" borderId="26" xfId="0" applyFont="1" applyFill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19" fillId="0" borderId="36" xfId="0" applyFont="1" applyBorder="1" applyAlignment="1">
      <alignment horizontal="left" wrapText="1"/>
    </xf>
    <xf numFmtId="0" fontId="27" fillId="0" borderId="35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27" fillId="0" borderId="36" xfId="0" applyFont="1" applyBorder="1" applyAlignment="1">
      <alignment horizontal="left" wrapText="1"/>
    </xf>
  </cellXfs>
  <cellStyles count="50">
    <cellStyle name="20% - Ênfase1 100" xfId="3" xr:uid="{00000000-0005-0000-0000-000000000000}"/>
    <cellStyle name="60% - Ênfase6 37" xfId="4" xr:uid="{00000000-0005-0000-0000-000001000000}"/>
    <cellStyle name="Excel Built-in Excel Built-in Excel Built-in Excel Built-in Excel Built-in Excel Built-in Excel Built-in Excel Built-in Separador de milhares 4" xfId="5" xr:uid="{00000000-0005-0000-0000-000002000000}"/>
    <cellStyle name="Excel Built-in Excel Built-in Excel Built-in Excel Built-in Excel Built-in Excel Built-in Excel Built-in Separador de milhares 4" xfId="6" xr:uid="{00000000-0005-0000-0000-000003000000}"/>
    <cellStyle name="Excel Built-in Normal" xfId="7" xr:uid="{00000000-0005-0000-0000-000004000000}"/>
    <cellStyle name="Excel Built-in Normal 1" xfId="8" xr:uid="{00000000-0005-0000-0000-000005000000}"/>
    <cellStyle name="Excel_BuiltIn_Comma" xfId="9" xr:uid="{00000000-0005-0000-0000-000006000000}"/>
    <cellStyle name="Heading" xfId="10" xr:uid="{00000000-0005-0000-0000-000007000000}"/>
    <cellStyle name="Heading1" xfId="11" xr:uid="{00000000-0005-0000-0000-000008000000}"/>
    <cellStyle name="Moeda 2" xfId="12" xr:uid="{00000000-0005-0000-0000-000009000000}"/>
    <cellStyle name="Moeda 2 2" xfId="42" xr:uid="{00000000-0005-0000-0000-00000A000000}"/>
    <cellStyle name="Moeda 3" xfId="13" xr:uid="{00000000-0005-0000-0000-00000B000000}"/>
    <cellStyle name="Moeda 3 2" xfId="43" xr:uid="{00000000-0005-0000-0000-00000C000000}"/>
    <cellStyle name="Normal" xfId="0" builtinId="0"/>
    <cellStyle name="Normal 13 2 7 5 2" xfId="37" xr:uid="{00000000-0005-0000-0000-00000E000000}"/>
    <cellStyle name="Normal 13 2 7 5 2 2" xfId="49" xr:uid="{00000000-0005-0000-0000-00000F000000}"/>
    <cellStyle name="Normal 2" xfId="14" xr:uid="{00000000-0005-0000-0000-000010000000}"/>
    <cellStyle name="Normal 2 2" xfId="41" xr:uid="{00000000-0005-0000-0000-000011000000}"/>
    <cellStyle name="Normal 2 2 2" xfId="15" xr:uid="{00000000-0005-0000-0000-000012000000}"/>
    <cellStyle name="Normal 2 3 2" xfId="16" xr:uid="{00000000-0005-0000-0000-000013000000}"/>
    <cellStyle name="Normal 3" xfId="17" xr:uid="{00000000-0005-0000-0000-000014000000}"/>
    <cellStyle name="Normal 4" xfId="18" xr:uid="{00000000-0005-0000-0000-000015000000}"/>
    <cellStyle name="Normal 4 2" xfId="19" xr:uid="{00000000-0005-0000-0000-000016000000}"/>
    <cellStyle name="Normal 5" xfId="20" xr:uid="{00000000-0005-0000-0000-000017000000}"/>
    <cellStyle name="Normal 5 2" xfId="21" xr:uid="{00000000-0005-0000-0000-000018000000}"/>
    <cellStyle name="Normal 6" xfId="38" xr:uid="{00000000-0005-0000-0000-000019000000}"/>
    <cellStyle name="Normal 6 2" xfId="22" xr:uid="{00000000-0005-0000-0000-00001A000000}"/>
    <cellStyle name="Normal 6 2 2" xfId="23" xr:uid="{00000000-0005-0000-0000-00001B000000}"/>
    <cellStyle name="Normal 7" xfId="2" xr:uid="{00000000-0005-0000-0000-00001C000000}"/>
    <cellStyle name="Porcentagem" xfId="1" builtinId="5"/>
    <cellStyle name="Porcentagem 2" xfId="24" xr:uid="{00000000-0005-0000-0000-00001E000000}"/>
    <cellStyle name="Porcentagem 2 2 2" xfId="25" xr:uid="{00000000-0005-0000-0000-00001F000000}"/>
    <cellStyle name="Porcentagem 4" xfId="26" xr:uid="{00000000-0005-0000-0000-000020000000}"/>
    <cellStyle name="Porcentagem 4 2" xfId="27" xr:uid="{00000000-0005-0000-0000-000021000000}"/>
    <cellStyle name="Result" xfId="28" xr:uid="{00000000-0005-0000-0000-000022000000}"/>
    <cellStyle name="Result2" xfId="29" xr:uid="{00000000-0005-0000-0000-000023000000}"/>
    <cellStyle name="Separador de milhares 2" xfId="30" xr:uid="{00000000-0005-0000-0000-000024000000}"/>
    <cellStyle name="Separador de milhares 2 2" xfId="31" xr:uid="{00000000-0005-0000-0000-000025000000}"/>
    <cellStyle name="Separador de milhares 2 2 2" xfId="44" xr:uid="{00000000-0005-0000-0000-000026000000}"/>
    <cellStyle name="Separador de milhares 4" xfId="32" xr:uid="{00000000-0005-0000-0000-000027000000}"/>
    <cellStyle name="Vírgula 2" xfId="33" xr:uid="{00000000-0005-0000-0000-000028000000}"/>
    <cellStyle name="Vírgula 2 2" xfId="34" xr:uid="{00000000-0005-0000-0000-000029000000}"/>
    <cellStyle name="Vírgula 2 2 2" xfId="45" xr:uid="{00000000-0005-0000-0000-00002A000000}"/>
    <cellStyle name="Vírgula 3" xfId="35" xr:uid="{00000000-0005-0000-0000-00002B000000}"/>
    <cellStyle name="Vírgula 4" xfId="36" xr:uid="{00000000-0005-0000-0000-00002C000000}"/>
    <cellStyle name="Vírgula 4 2" xfId="46" xr:uid="{00000000-0005-0000-0000-00002D000000}"/>
    <cellStyle name="Vírgula 5" xfId="40" xr:uid="{00000000-0005-0000-0000-00002E000000}"/>
    <cellStyle name="Vírgula 5 2" xfId="48" xr:uid="{00000000-0005-0000-0000-00002F000000}"/>
    <cellStyle name="Vírgula 6" xfId="39" xr:uid="{00000000-0005-0000-0000-000030000000}"/>
    <cellStyle name="Vírgula 7" xfId="47" xr:uid="{00000000-0005-0000-0000-00003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762002</xdr:colOff>
      <xdr:row>0</xdr:row>
      <xdr:rowOff>84666</xdr:rowOff>
    </xdr:from>
    <xdr:to>
      <xdr:col>3</xdr:col>
      <xdr:colOff>306919</xdr:colOff>
      <xdr:row>6</xdr:row>
      <xdr:rowOff>10198</xdr:rowOff>
    </xdr:to>
    <xdr:pic>
      <xdr:nvPicPr>
        <xdr:cNvPr id="5" name="Imagem 4" descr="Leis de São Pedro da Aldeia RJ - Digitalização, Compilação e Consolidação da  legislação municipa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5835" y="84666"/>
          <a:ext cx="1471084" cy="1661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5</xdr:row>
      <xdr:rowOff>57150</xdr:rowOff>
    </xdr:from>
    <xdr:to>
      <xdr:col>3</xdr:col>
      <xdr:colOff>432859</xdr:colOff>
      <xdr:row>10</xdr:row>
      <xdr:rowOff>137199</xdr:rowOff>
    </xdr:to>
    <xdr:pic>
      <xdr:nvPicPr>
        <xdr:cNvPr id="3" name="Imagem 2" descr="Leis de São Pedro da Aldeia RJ - Digitalização, Compilação e Consolidação da  legislação municipa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028700"/>
          <a:ext cx="1471084" cy="1661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35"/>
  <sheetViews>
    <sheetView tabSelected="1" view="pageBreakPreview" zoomScaleNormal="100" zoomScaleSheetLayoutView="100" workbookViewId="0">
      <selection activeCell="C17" sqref="C17:D17"/>
    </sheetView>
  </sheetViews>
  <sheetFormatPr defaultRowHeight="15"/>
  <cols>
    <col min="2" max="2" width="16.5703125" customWidth="1"/>
    <col min="3" max="3" width="12.42578125" customWidth="1"/>
    <col min="4" max="4" width="16.28515625" customWidth="1"/>
    <col min="5" max="5" width="9.140625" bestFit="1" customWidth="1"/>
    <col min="6" max="6" width="20.28515625" customWidth="1"/>
    <col min="7" max="7" width="19.140625" customWidth="1"/>
    <col min="8" max="8" width="33.28515625" customWidth="1"/>
  </cols>
  <sheetData>
    <row r="1" spans="2:14" ht="15.75" customHeight="1">
      <c r="B1" s="88"/>
      <c r="C1" s="89"/>
      <c r="D1" s="90"/>
      <c r="E1" s="50"/>
      <c r="F1" s="51"/>
      <c r="G1" s="51"/>
      <c r="H1" s="52"/>
    </row>
    <row r="2" spans="2:14" ht="15.75" customHeight="1">
      <c r="B2" s="91"/>
      <c r="C2" s="92"/>
      <c r="D2" s="93"/>
      <c r="E2" s="53"/>
      <c r="F2" s="24"/>
      <c r="G2" s="24"/>
      <c r="H2" s="54"/>
      <c r="I2" s="38"/>
      <c r="J2" s="38"/>
    </row>
    <row r="3" spans="2:14" ht="38.25" customHeight="1">
      <c r="B3" s="91"/>
      <c r="C3" s="92"/>
      <c r="D3" s="93"/>
      <c r="E3" s="97" t="s">
        <v>69</v>
      </c>
      <c r="F3" s="98"/>
      <c r="G3" s="98"/>
      <c r="H3" s="99"/>
      <c r="I3" s="38"/>
      <c r="J3" s="38"/>
    </row>
    <row r="4" spans="2:14" ht="35.25" customHeight="1">
      <c r="B4" s="91"/>
      <c r="C4" s="92"/>
      <c r="D4" s="93"/>
      <c r="E4" s="97" t="s">
        <v>70</v>
      </c>
      <c r="F4" s="98"/>
      <c r="G4" s="98"/>
      <c r="H4" s="99"/>
      <c r="I4" s="39"/>
      <c r="J4" s="39"/>
    </row>
    <row r="5" spans="2:14" ht="15.75" customHeight="1">
      <c r="B5" s="91"/>
      <c r="C5" s="92"/>
      <c r="D5" s="93"/>
      <c r="E5" s="97" t="s">
        <v>75</v>
      </c>
      <c r="F5" s="98"/>
      <c r="G5" s="98"/>
      <c r="H5" s="99"/>
      <c r="I5" s="39"/>
      <c r="J5" s="39"/>
    </row>
    <row r="6" spans="2:14" ht="15.75" customHeight="1">
      <c r="B6" s="91"/>
      <c r="C6" s="92"/>
      <c r="D6" s="93"/>
      <c r="E6" s="55"/>
      <c r="F6" s="24"/>
      <c r="G6" s="24"/>
      <c r="H6" s="54"/>
    </row>
    <row r="7" spans="2:14" ht="15.75" customHeight="1">
      <c r="B7" s="94"/>
      <c r="C7" s="95"/>
      <c r="D7" s="96"/>
      <c r="E7" s="100"/>
      <c r="F7" s="101"/>
      <c r="G7" s="101"/>
      <c r="H7" s="102"/>
    </row>
    <row r="8" spans="2:14" s="24" customFormat="1" ht="5.0999999999999996" customHeight="1">
      <c r="B8" s="41"/>
      <c r="C8" s="42"/>
      <c r="D8" s="43"/>
      <c r="E8" s="43"/>
      <c r="F8" s="43"/>
      <c r="G8" s="43"/>
      <c r="H8" s="43"/>
    </row>
    <row r="9" spans="2:14" ht="48" customHeight="1">
      <c r="B9" s="83" t="s">
        <v>5</v>
      </c>
      <c r="C9" s="83"/>
      <c r="D9" s="83"/>
      <c r="E9" s="83"/>
      <c r="F9" s="83"/>
      <c r="G9" s="83"/>
      <c r="H9" s="83"/>
    </row>
    <row r="10" spans="2:14" ht="5.0999999999999996" customHeight="1" thickBot="1"/>
    <row r="11" spans="2:14" ht="29.25" customHeight="1">
      <c r="B11" s="74" t="s">
        <v>9</v>
      </c>
      <c r="C11" s="75"/>
      <c r="D11" s="75"/>
      <c r="E11" s="75"/>
      <c r="F11" s="75"/>
      <c r="G11" s="75"/>
      <c r="H11" s="76"/>
      <c r="K11" s="40"/>
    </row>
    <row r="12" spans="2:14" ht="16.5" thickBot="1">
      <c r="B12" s="77" t="s">
        <v>64</v>
      </c>
      <c r="C12" s="78"/>
      <c r="D12" s="78"/>
      <c r="E12" s="78"/>
      <c r="F12" s="78"/>
      <c r="G12" s="78"/>
      <c r="H12" s="79"/>
    </row>
    <row r="13" spans="2:14" s="24" customFormat="1" ht="5.0999999999999996" customHeight="1">
      <c r="B13" s="44"/>
      <c r="C13" s="45"/>
      <c r="D13" s="45"/>
      <c r="E13" s="45"/>
      <c r="F13" s="45"/>
      <c r="G13" s="45"/>
      <c r="H13" s="46"/>
    </row>
    <row r="14" spans="2:14" ht="45">
      <c r="B14" s="48" t="s">
        <v>10</v>
      </c>
      <c r="C14" s="84" t="s">
        <v>0</v>
      </c>
      <c r="D14" s="85"/>
      <c r="E14" s="48" t="s">
        <v>3</v>
      </c>
      <c r="F14" s="49" t="s">
        <v>1</v>
      </c>
      <c r="G14" s="49" t="s">
        <v>11</v>
      </c>
      <c r="H14" s="49" t="s">
        <v>28</v>
      </c>
      <c r="I14" s="1"/>
      <c r="J14" s="1"/>
      <c r="K14" s="1"/>
      <c r="L14" s="1"/>
      <c r="M14" s="1"/>
      <c r="N14" s="1"/>
    </row>
    <row r="15" spans="2:14" ht="86.25" customHeight="1">
      <c r="B15" s="47" t="s">
        <v>2</v>
      </c>
      <c r="C15" s="71" t="s">
        <v>24</v>
      </c>
      <c r="D15" s="73"/>
      <c r="E15" s="17" t="s">
        <v>32</v>
      </c>
      <c r="F15" s="21">
        <f>'ANEXO IV'!G22</f>
        <v>1371.47</v>
      </c>
      <c r="G15" s="21">
        <f>F15*0.45</f>
        <v>617.16150000000005</v>
      </c>
      <c r="H15" s="18">
        <f t="shared" ref="H15" si="0">G15/F15</f>
        <v>0.45</v>
      </c>
    </row>
    <row r="16" spans="2:14" ht="96.75" customHeight="1">
      <c r="B16" s="15" t="s">
        <v>18</v>
      </c>
      <c r="C16" s="71" t="s">
        <v>25</v>
      </c>
      <c r="D16" s="73"/>
      <c r="E16" s="16" t="s">
        <v>35</v>
      </c>
      <c r="F16" s="20">
        <f>'ANEXO IV'!G32</f>
        <v>259.5</v>
      </c>
      <c r="G16" s="11">
        <f t="shared" ref="G16:G18" si="1">F16*0.45</f>
        <v>116.77500000000001</v>
      </c>
      <c r="H16" s="7">
        <f>G16/F16</f>
        <v>0.45</v>
      </c>
    </row>
    <row r="17" spans="2:8" ht="93" customHeight="1">
      <c r="B17" s="5" t="s">
        <v>54</v>
      </c>
      <c r="C17" s="71" t="s">
        <v>26</v>
      </c>
      <c r="D17" s="73"/>
      <c r="E17" s="2" t="s">
        <v>4</v>
      </c>
      <c r="F17" s="11">
        <f>'ANEXO IV'!G39</f>
        <v>6823.4</v>
      </c>
      <c r="G17" s="19">
        <f t="shared" si="1"/>
        <v>3070.5299999999997</v>
      </c>
      <c r="H17" s="7">
        <f>G17/F17</f>
        <v>0.45</v>
      </c>
    </row>
    <row r="18" spans="2:8" ht="77.25" customHeight="1" thickBot="1">
      <c r="B18" s="6" t="s">
        <v>13</v>
      </c>
      <c r="C18" s="86" t="s">
        <v>27</v>
      </c>
      <c r="D18" s="87"/>
      <c r="E18" s="67" t="s">
        <v>32</v>
      </c>
      <c r="F18" s="68">
        <f>'ANEXO IV'!G46</f>
        <v>892.99</v>
      </c>
      <c r="G18" s="68">
        <f t="shared" si="1"/>
        <v>401.84550000000002</v>
      </c>
      <c r="H18" s="69">
        <f t="shared" ref="H18" si="2">G18/F18</f>
        <v>0.45</v>
      </c>
    </row>
    <row r="19" spans="2:8" ht="5.0999999999999996" customHeight="1">
      <c r="B19" s="62"/>
      <c r="C19" s="63"/>
      <c r="D19" s="63"/>
      <c r="E19" s="64"/>
      <c r="F19" s="65"/>
      <c r="G19" s="65"/>
      <c r="H19" s="66"/>
    </row>
    <row r="20" spans="2:8" ht="15" customHeight="1">
      <c r="C20" s="81" t="s">
        <v>29</v>
      </c>
      <c r="D20" s="81"/>
      <c r="E20" s="81"/>
      <c r="F20" s="81"/>
      <c r="G20" s="81"/>
      <c r="H20" s="81"/>
    </row>
    <row r="21" spans="2:8" ht="29.25" customHeight="1">
      <c r="C21" s="81" t="s">
        <v>30</v>
      </c>
      <c r="D21" s="81"/>
      <c r="E21" s="81"/>
      <c r="F21" s="81"/>
      <c r="G21" s="81"/>
      <c r="H21" s="81"/>
    </row>
    <row r="22" spans="2:8" ht="30.75" customHeight="1">
      <c r="C22" s="82" t="s">
        <v>74</v>
      </c>
      <c r="D22" s="82"/>
      <c r="E22" s="82"/>
      <c r="F22" s="82"/>
      <c r="G22" s="82"/>
      <c r="H22" s="82"/>
    </row>
    <row r="23" spans="2:8" ht="30.75" customHeight="1" thickBot="1">
      <c r="C23" s="13"/>
      <c r="D23" s="13"/>
      <c r="E23" s="13"/>
      <c r="F23" s="13"/>
      <c r="G23" s="13"/>
      <c r="H23" s="13"/>
    </row>
    <row r="24" spans="2:8" ht="21.75" customHeight="1">
      <c r="B24" s="74" t="s">
        <v>9</v>
      </c>
      <c r="C24" s="75"/>
      <c r="D24" s="75"/>
      <c r="E24" s="75"/>
      <c r="F24" s="75"/>
      <c r="G24" s="75"/>
      <c r="H24" s="76"/>
    </row>
    <row r="25" spans="2:8" ht="22.5" customHeight="1" thickBot="1">
      <c r="B25" s="77" t="s">
        <v>47</v>
      </c>
      <c r="C25" s="78"/>
      <c r="D25" s="78"/>
      <c r="E25" s="78"/>
      <c r="F25" s="78"/>
      <c r="G25" s="78"/>
      <c r="H25" s="79"/>
    </row>
    <row r="26" spans="2:8" s="24" customFormat="1" ht="5.0999999999999996" customHeight="1">
      <c r="B26" s="45"/>
      <c r="C26" s="45"/>
      <c r="D26" s="45"/>
      <c r="E26" s="45"/>
      <c r="F26" s="45"/>
      <c r="G26" s="45"/>
      <c r="H26" s="45"/>
    </row>
    <row r="27" spans="2:8">
      <c r="B27" s="48" t="s">
        <v>10</v>
      </c>
      <c r="C27" s="80" t="s">
        <v>0</v>
      </c>
      <c r="D27" s="80"/>
      <c r="E27" s="80"/>
      <c r="F27" s="80"/>
      <c r="G27" s="80"/>
      <c r="H27" s="49" t="s">
        <v>3</v>
      </c>
    </row>
    <row r="28" spans="2:8" ht="36" customHeight="1">
      <c r="B28" s="22" t="s">
        <v>48</v>
      </c>
      <c r="C28" s="71" t="s">
        <v>24</v>
      </c>
      <c r="D28" s="72"/>
      <c r="E28" s="72"/>
      <c r="F28" s="72"/>
      <c r="G28" s="73"/>
      <c r="H28" s="2" t="s">
        <v>32</v>
      </c>
    </row>
    <row r="29" spans="2:8" ht="30" customHeight="1">
      <c r="B29" s="14" t="s">
        <v>49</v>
      </c>
      <c r="C29" s="71" t="s">
        <v>25</v>
      </c>
      <c r="D29" s="72"/>
      <c r="E29" s="72"/>
      <c r="F29" s="72"/>
      <c r="G29" s="73"/>
      <c r="H29" s="3" t="s">
        <v>35</v>
      </c>
    </row>
    <row r="30" spans="2:8" ht="38.25" customHeight="1">
      <c r="B30" s="14" t="s">
        <v>50</v>
      </c>
      <c r="C30" s="71" t="s">
        <v>26</v>
      </c>
      <c r="D30" s="72"/>
      <c r="E30" s="72"/>
      <c r="F30" s="72"/>
      <c r="G30" s="73"/>
      <c r="H30" s="2" t="s">
        <v>4</v>
      </c>
    </row>
    <row r="31" spans="2:8" ht="27" customHeight="1">
      <c r="B31" s="14" t="s">
        <v>51</v>
      </c>
      <c r="C31" s="71" t="s">
        <v>27</v>
      </c>
      <c r="D31" s="72"/>
      <c r="E31" s="72"/>
      <c r="F31" s="72"/>
      <c r="G31" s="73"/>
      <c r="H31" s="3" t="s">
        <v>32</v>
      </c>
    </row>
    <row r="32" spans="2:8">
      <c r="D32" s="1"/>
      <c r="E32" s="1"/>
    </row>
    <row r="33" spans="4:5">
      <c r="D33" s="1"/>
      <c r="E33" s="1"/>
    </row>
    <row r="34" spans="4:5">
      <c r="D34" s="1"/>
      <c r="E34" s="1"/>
    </row>
    <row r="35" spans="4:5">
      <c r="D35" s="1"/>
      <c r="E35" s="1"/>
    </row>
  </sheetData>
  <mergeCells count="23">
    <mergeCell ref="B1:D7"/>
    <mergeCell ref="E4:H4"/>
    <mergeCell ref="E3:H3"/>
    <mergeCell ref="E5:H5"/>
    <mergeCell ref="E7:H7"/>
    <mergeCell ref="C21:H21"/>
    <mergeCell ref="C22:H22"/>
    <mergeCell ref="B9:H9"/>
    <mergeCell ref="C20:H20"/>
    <mergeCell ref="B11:H11"/>
    <mergeCell ref="B12:H12"/>
    <mergeCell ref="C14:D14"/>
    <mergeCell ref="C16:D16"/>
    <mergeCell ref="C15:D15"/>
    <mergeCell ref="C18:D18"/>
    <mergeCell ref="C17:D17"/>
    <mergeCell ref="C30:G30"/>
    <mergeCell ref="C31:G31"/>
    <mergeCell ref="B24:H24"/>
    <mergeCell ref="B25:H25"/>
    <mergeCell ref="C27:G27"/>
    <mergeCell ref="C28:G28"/>
    <mergeCell ref="C29:G29"/>
  </mergeCells>
  <phoneticPr fontId="3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7"/>
  <sheetViews>
    <sheetView showGridLines="0" view="pageBreakPreview" zoomScaleNormal="100" zoomScaleSheetLayoutView="100" workbookViewId="0">
      <selection activeCell="H39" sqref="H39"/>
    </sheetView>
  </sheetViews>
  <sheetFormatPr defaultRowHeight="15"/>
  <cols>
    <col min="3" max="4" width="11.140625" customWidth="1"/>
    <col min="5" max="5" width="49.140625" customWidth="1"/>
    <col min="7" max="7" width="10.140625" bestFit="1" customWidth="1"/>
    <col min="9" max="9" width="15.7109375" customWidth="1"/>
    <col min="10" max="10" width="13.140625" bestFit="1" customWidth="1"/>
  </cols>
  <sheetData>
    <row r="2" spans="2:10" ht="15.75">
      <c r="B2" s="9"/>
      <c r="C2" s="10"/>
      <c r="D2" s="10"/>
      <c r="E2" s="10"/>
      <c r="F2" s="10"/>
      <c r="G2" s="10"/>
      <c r="H2" s="10"/>
    </row>
    <row r="5" spans="2:10" ht="15.75" customHeight="1">
      <c r="B5" s="88"/>
      <c r="C5" s="89"/>
      <c r="D5" s="89"/>
      <c r="E5" s="59"/>
      <c r="F5" s="56"/>
      <c r="G5" s="56"/>
      <c r="H5" s="56"/>
      <c r="I5" s="56"/>
      <c r="J5" s="57"/>
    </row>
    <row r="6" spans="2:10" ht="15.75">
      <c r="B6" s="91"/>
      <c r="C6" s="92"/>
      <c r="D6" s="92"/>
      <c r="E6" s="60"/>
      <c r="F6" s="10"/>
      <c r="G6" s="10"/>
      <c r="H6" s="10"/>
      <c r="J6" s="58"/>
    </row>
    <row r="7" spans="2:10" ht="35.25" customHeight="1">
      <c r="B7" s="91"/>
      <c r="C7" s="92"/>
      <c r="D7" s="92"/>
      <c r="E7" s="115" t="s">
        <v>69</v>
      </c>
      <c r="F7" s="116"/>
      <c r="G7" s="116"/>
      <c r="H7" s="116"/>
      <c r="I7" s="116"/>
      <c r="J7" s="117"/>
    </row>
    <row r="8" spans="2:10" ht="39" customHeight="1">
      <c r="B8" s="91"/>
      <c r="C8" s="92"/>
      <c r="D8" s="92"/>
      <c r="E8" s="115" t="s">
        <v>70</v>
      </c>
      <c r="F8" s="116"/>
      <c r="G8" s="116"/>
      <c r="H8" s="116"/>
      <c r="I8" s="116"/>
      <c r="J8" s="117"/>
    </row>
    <row r="9" spans="2:10" ht="18.75" customHeight="1">
      <c r="B9" s="91"/>
      <c r="C9" s="92"/>
      <c r="D9" s="92"/>
      <c r="E9" s="118" t="s">
        <v>23</v>
      </c>
      <c r="F9" s="119"/>
      <c r="G9" s="119"/>
      <c r="H9" s="119"/>
      <c r="I9" s="119"/>
      <c r="J9" s="120"/>
    </row>
    <row r="10" spans="2:10" ht="15.75" customHeight="1">
      <c r="B10" s="91"/>
      <c r="C10" s="92"/>
      <c r="D10" s="92"/>
      <c r="E10" s="118"/>
      <c r="F10" s="119"/>
      <c r="G10" s="119"/>
      <c r="H10" s="119"/>
      <c r="I10" s="119"/>
      <c r="J10" s="120"/>
    </row>
    <row r="11" spans="2:10" ht="15.75" customHeight="1">
      <c r="B11" s="91"/>
      <c r="C11" s="92"/>
      <c r="D11" s="92"/>
      <c r="E11" s="115" t="s">
        <v>71</v>
      </c>
      <c r="F11" s="116"/>
      <c r="G11" s="116"/>
      <c r="H11" s="116"/>
      <c r="I11" s="116"/>
      <c r="J11" s="117"/>
    </row>
    <row r="12" spans="2:10" ht="15.75" customHeight="1">
      <c r="B12" s="91"/>
      <c r="C12" s="92"/>
      <c r="D12" s="92"/>
      <c r="E12" s="61"/>
      <c r="J12" s="58"/>
    </row>
    <row r="13" spans="2:10" ht="33.75" customHeight="1">
      <c r="B13" s="110" t="s">
        <v>12</v>
      </c>
      <c r="C13" s="111"/>
      <c r="D13" s="111"/>
      <c r="E13" s="111"/>
      <c r="F13" s="111"/>
      <c r="G13" s="111"/>
      <c r="H13" s="111"/>
      <c r="I13" s="111"/>
      <c r="J13" s="112"/>
    </row>
    <row r="14" spans="2:10" s="24" customFormat="1" ht="7.5" customHeight="1">
      <c r="B14" s="23"/>
      <c r="C14" s="23"/>
      <c r="D14" s="23"/>
      <c r="E14" s="23"/>
      <c r="F14" s="23"/>
      <c r="G14" s="23"/>
      <c r="H14" s="23"/>
      <c r="I14" s="23"/>
      <c r="J14" s="23"/>
    </row>
    <row r="15" spans="2:10" s="4" customFormat="1" ht="21" customHeight="1">
      <c r="B15" s="113" t="s">
        <v>66</v>
      </c>
      <c r="C15" s="105"/>
      <c r="D15" s="105"/>
      <c r="E15" s="105"/>
      <c r="F15" s="105"/>
      <c r="G15" s="105"/>
      <c r="H15" s="105"/>
      <c r="I15" s="105"/>
      <c r="J15" s="106"/>
    </row>
    <row r="16" spans="2:10" ht="15" customHeight="1">
      <c r="B16" s="107"/>
      <c r="C16" s="108"/>
      <c r="D16" s="108"/>
      <c r="E16" s="108"/>
      <c r="F16" s="108"/>
      <c r="G16" s="108"/>
      <c r="H16" s="108"/>
      <c r="I16" s="108"/>
      <c r="J16" s="109"/>
    </row>
    <row r="17" spans="2:10" s="24" customFormat="1" ht="5.0999999999999996" customHeight="1">
      <c r="B17" s="35"/>
      <c r="C17" s="36"/>
      <c r="D17" s="36"/>
      <c r="E17" s="36"/>
      <c r="F17" s="36"/>
      <c r="G17" s="36"/>
      <c r="H17" s="36"/>
      <c r="I17" s="36"/>
      <c r="J17" s="37"/>
    </row>
    <row r="18" spans="2:10" ht="30">
      <c r="B18" s="28" t="s">
        <v>39</v>
      </c>
      <c r="C18" s="28" t="s">
        <v>40</v>
      </c>
      <c r="D18" s="28" t="s">
        <v>41</v>
      </c>
      <c r="E18" s="28" t="s">
        <v>0</v>
      </c>
      <c r="F18" s="28" t="s">
        <v>42</v>
      </c>
      <c r="G18" s="28" t="s">
        <v>43</v>
      </c>
      <c r="H18" s="28" t="s">
        <v>44</v>
      </c>
      <c r="I18" s="28" t="s">
        <v>45</v>
      </c>
      <c r="J18" s="28" t="s">
        <v>46</v>
      </c>
    </row>
    <row r="19" spans="2:10" ht="71.25">
      <c r="B19" s="70" t="s">
        <v>52</v>
      </c>
      <c r="C19" s="70" t="s">
        <v>19</v>
      </c>
      <c r="D19" s="70" t="s">
        <v>31</v>
      </c>
      <c r="E19" s="29" t="s">
        <v>20</v>
      </c>
      <c r="F19" s="33" t="s">
        <v>32</v>
      </c>
      <c r="G19" s="34">
        <v>1371.47</v>
      </c>
      <c r="H19" s="32">
        <v>535.79999999999995</v>
      </c>
      <c r="I19" s="32" t="s">
        <v>76</v>
      </c>
      <c r="J19" s="32">
        <v>858279.64</v>
      </c>
    </row>
    <row r="20" spans="2:10" ht="28.5">
      <c r="B20" s="70" t="s">
        <v>53</v>
      </c>
      <c r="C20" s="70" t="s">
        <v>21</v>
      </c>
      <c r="D20" s="70" t="s">
        <v>31</v>
      </c>
      <c r="E20" s="29" t="s">
        <v>22</v>
      </c>
      <c r="F20" s="33" t="s">
        <v>32</v>
      </c>
      <c r="G20" s="34">
        <v>1371.47</v>
      </c>
      <c r="H20" s="32">
        <v>120.14</v>
      </c>
      <c r="I20" s="32">
        <f t="shared" ref="I20:I21" si="0">ROUND(H20 * (1 + 25 / 100), 2)</f>
        <v>150.18</v>
      </c>
      <c r="J20" s="32">
        <f t="shared" ref="J20:J21" si="1">ROUND(G20 * I20, 2)</f>
        <v>205967.35999999999</v>
      </c>
    </row>
    <row r="21" spans="2:10" ht="57">
      <c r="B21" s="70" t="s">
        <v>72</v>
      </c>
      <c r="C21" s="70" t="s">
        <v>6</v>
      </c>
      <c r="D21" s="70" t="s">
        <v>7</v>
      </c>
      <c r="E21" s="29" t="s">
        <v>8</v>
      </c>
      <c r="F21" s="31" t="s">
        <v>4</v>
      </c>
      <c r="G21" s="30">
        <v>1440.04</v>
      </c>
      <c r="H21" s="32">
        <v>13.45</v>
      </c>
      <c r="I21" s="32">
        <f t="shared" si="0"/>
        <v>16.809999999999999</v>
      </c>
      <c r="J21" s="32">
        <f t="shared" si="1"/>
        <v>24207.07</v>
      </c>
    </row>
    <row r="22" spans="2:10">
      <c r="E22" s="34" t="s">
        <v>33</v>
      </c>
      <c r="F22" s="33" t="s">
        <v>32</v>
      </c>
      <c r="G22" s="33">
        <f>G19</f>
        <v>1371.47</v>
      </c>
    </row>
    <row r="23" spans="2:10" s="24" customFormat="1" ht="7.5" customHeight="1">
      <c r="E23" s="25"/>
      <c r="F23" s="26"/>
      <c r="G23" s="27"/>
    </row>
    <row r="24" spans="2:10" ht="21" customHeight="1">
      <c r="B24" s="104" t="s">
        <v>34</v>
      </c>
      <c r="C24" s="105"/>
      <c r="D24" s="105"/>
      <c r="E24" s="105"/>
      <c r="F24" s="105"/>
      <c r="G24" s="105"/>
      <c r="H24" s="105"/>
      <c r="I24" s="105"/>
      <c r="J24" s="106"/>
    </row>
    <row r="25" spans="2:10" ht="24.75" customHeight="1">
      <c r="B25" s="107"/>
      <c r="C25" s="108"/>
      <c r="D25" s="108"/>
      <c r="E25" s="108"/>
      <c r="F25" s="108"/>
      <c r="G25" s="108"/>
      <c r="H25" s="108"/>
      <c r="I25" s="108"/>
      <c r="J25" s="109"/>
    </row>
    <row r="26" spans="2:10" s="24" customFormat="1" ht="5.0999999999999996" customHeight="1">
      <c r="B26" s="35"/>
      <c r="C26" s="36"/>
      <c r="D26" s="36"/>
      <c r="E26" s="36"/>
      <c r="F26" s="36"/>
      <c r="G26" s="36"/>
      <c r="H26" s="36"/>
      <c r="I26" s="36"/>
      <c r="J26" s="37"/>
    </row>
    <row r="27" spans="2:10" ht="30">
      <c r="B27" s="28" t="s">
        <v>39</v>
      </c>
      <c r="C27" s="28" t="s">
        <v>40</v>
      </c>
      <c r="D27" s="28" t="s">
        <v>41</v>
      </c>
      <c r="E27" s="28" t="s">
        <v>0</v>
      </c>
      <c r="F27" s="28" t="s">
        <v>42</v>
      </c>
      <c r="G27" s="28" t="s">
        <v>43</v>
      </c>
      <c r="H27" s="28" t="s">
        <v>44</v>
      </c>
      <c r="I27" s="28" t="s">
        <v>45</v>
      </c>
      <c r="J27" s="28" t="s">
        <v>46</v>
      </c>
    </row>
    <row r="28" spans="2:10" ht="57">
      <c r="B28" s="70" t="s">
        <v>67</v>
      </c>
      <c r="C28" s="70" t="s">
        <v>14</v>
      </c>
      <c r="D28" s="70" t="s">
        <v>7</v>
      </c>
      <c r="E28" s="29" t="s">
        <v>15</v>
      </c>
      <c r="F28" s="33" t="s">
        <v>35</v>
      </c>
      <c r="G28" s="34">
        <v>140.77000000000001</v>
      </c>
      <c r="H28" s="32">
        <v>511.33</v>
      </c>
      <c r="I28" s="32">
        <f>ROUND(H28 * (1 + 25 / 100), 2)</f>
        <v>639.16</v>
      </c>
      <c r="J28" s="32">
        <f>ROUND(G28 * I28, 2)</f>
        <v>89974.55</v>
      </c>
    </row>
    <row r="29" spans="2:10" ht="42.75">
      <c r="B29" s="70" t="s">
        <v>68</v>
      </c>
      <c r="C29" s="70" t="s">
        <v>55</v>
      </c>
      <c r="D29" s="70" t="s">
        <v>7</v>
      </c>
      <c r="E29" s="29" t="s">
        <v>56</v>
      </c>
      <c r="F29" s="33" t="s">
        <v>35</v>
      </c>
      <c r="G29" s="34">
        <v>0.26</v>
      </c>
      <c r="H29" s="32">
        <v>564.12</v>
      </c>
      <c r="I29" s="32">
        <f>ROUND(H29 * (1 + 25 / 100), 2)</f>
        <v>705.15</v>
      </c>
      <c r="J29" s="32">
        <f>ROUND(G29 * I29, 2)</f>
        <v>183.34</v>
      </c>
    </row>
    <row r="30" spans="2:10" ht="57">
      <c r="B30" s="70" t="s">
        <v>57</v>
      </c>
      <c r="C30" s="70" t="s">
        <v>58</v>
      </c>
      <c r="D30" s="70" t="s">
        <v>7</v>
      </c>
      <c r="E30" s="29" t="s">
        <v>61</v>
      </c>
      <c r="F30" s="33" t="s">
        <v>35</v>
      </c>
      <c r="G30" s="34">
        <v>109.72</v>
      </c>
      <c r="H30" s="32">
        <v>453.04</v>
      </c>
      <c r="I30" s="32">
        <f t="shared" ref="I30:I31" si="2">ROUND(H30 * (1 + 25 / 100), 2)</f>
        <v>566.29999999999995</v>
      </c>
      <c r="J30" s="32">
        <f t="shared" ref="J30:J31" si="3">ROUND(G30 * I30, 2)</f>
        <v>62134.44</v>
      </c>
    </row>
    <row r="31" spans="2:10" ht="57">
      <c r="B31" s="70" t="s">
        <v>59</v>
      </c>
      <c r="C31" s="70" t="s">
        <v>60</v>
      </c>
      <c r="D31" s="70" t="s">
        <v>7</v>
      </c>
      <c r="E31" s="29" t="s">
        <v>65</v>
      </c>
      <c r="F31" s="33" t="s">
        <v>35</v>
      </c>
      <c r="G31" s="34">
        <v>8.75</v>
      </c>
      <c r="H31" s="32">
        <v>465.95</v>
      </c>
      <c r="I31" s="32">
        <f t="shared" si="2"/>
        <v>582.44000000000005</v>
      </c>
      <c r="J31" s="32">
        <f t="shared" si="3"/>
        <v>5096.3500000000004</v>
      </c>
    </row>
    <row r="32" spans="2:10">
      <c r="E32" s="34" t="s">
        <v>33</v>
      </c>
      <c r="F32" s="33" t="s">
        <v>35</v>
      </c>
      <c r="G32" s="33">
        <f>SUM(G28:G31)</f>
        <v>259.5</v>
      </c>
    </row>
    <row r="33" spans="2:10" ht="33" customHeight="1">
      <c r="B33" s="114" t="s">
        <v>36</v>
      </c>
      <c r="C33" s="114"/>
      <c r="D33" s="114"/>
      <c r="E33" s="114"/>
      <c r="F33" s="114"/>
      <c r="G33" s="114"/>
      <c r="H33" s="114"/>
      <c r="I33" s="114"/>
      <c r="J33" s="114"/>
    </row>
    <row r="34" spans="2:10" ht="7.5" customHeight="1">
      <c r="B34" s="12"/>
      <c r="C34" s="12"/>
      <c r="D34" s="12"/>
      <c r="E34" s="12"/>
      <c r="F34" s="12"/>
      <c r="G34" s="12"/>
      <c r="H34" s="12"/>
      <c r="I34" s="12"/>
      <c r="J34" s="12"/>
    </row>
    <row r="35" spans="2:10" ht="21" customHeight="1">
      <c r="B35" s="104" t="s">
        <v>37</v>
      </c>
      <c r="C35" s="105"/>
      <c r="D35" s="105"/>
      <c r="E35" s="105"/>
      <c r="F35" s="105"/>
      <c r="G35" s="105"/>
      <c r="H35" s="105"/>
      <c r="I35" s="105"/>
      <c r="J35" s="106"/>
    </row>
    <row r="36" spans="2:10" ht="21.75" customHeight="1">
      <c r="B36" s="107"/>
      <c r="C36" s="108"/>
      <c r="D36" s="108"/>
      <c r="E36" s="108"/>
      <c r="F36" s="108"/>
      <c r="G36" s="108"/>
      <c r="H36" s="108"/>
      <c r="I36" s="108"/>
      <c r="J36" s="109"/>
    </row>
    <row r="37" spans="2:10" s="24" customFormat="1" ht="5.0999999999999996" customHeight="1">
      <c r="B37" s="35"/>
      <c r="C37" s="36"/>
      <c r="D37" s="36"/>
      <c r="E37" s="36"/>
      <c r="F37" s="36"/>
      <c r="G37" s="36"/>
      <c r="H37" s="36"/>
      <c r="I37" s="36"/>
      <c r="J37" s="37"/>
    </row>
    <row r="38" spans="2:10" ht="35.25" customHeight="1">
      <c r="B38" s="28" t="s">
        <v>39</v>
      </c>
      <c r="C38" s="28" t="s">
        <v>40</v>
      </c>
      <c r="D38" s="28" t="s">
        <v>41</v>
      </c>
      <c r="E38" s="28" t="s">
        <v>0</v>
      </c>
      <c r="F38" s="28" t="s">
        <v>42</v>
      </c>
      <c r="G38" s="28" t="s">
        <v>43</v>
      </c>
      <c r="H38" s="28" t="s">
        <v>44</v>
      </c>
      <c r="I38" s="28" t="s">
        <v>45</v>
      </c>
      <c r="J38" s="28" t="s">
        <v>46</v>
      </c>
    </row>
    <row r="39" spans="2:10" ht="85.5">
      <c r="B39" s="70" t="s">
        <v>62</v>
      </c>
      <c r="C39" s="70" t="s">
        <v>77</v>
      </c>
      <c r="D39" s="70" t="s">
        <v>7</v>
      </c>
      <c r="E39" s="29" t="s">
        <v>78</v>
      </c>
      <c r="F39" s="33" t="s">
        <v>4</v>
      </c>
      <c r="G39" s="34">
        <v>6823.4</v>
      </c>
      <c r="H39" s="32">
        <v>21.11</v>
      </c>
      <c r="I39" s="32">
        <f t="shared" ref="I39" si="4">ROUND(H39 * (1 + 25 / 100), 2)</f>
        <v>26.39</v>
      </c>
      <c r="J39" s="32">
        <f t="shared" ref="J39" si="5">ROUND(G39 * I39, 2)</f>
        <v>180069.53</v>
      </c>
    </row>
    <row r="40" spans="2:10" ht="35.25" customHeight="1">
      <c r="B40" s="114" t="s">
        <v>73</v>
      </c>
      <c r="C40" s="114"/>
      <c r="D40" s="114"/>
      <c r="E40" s="114"/>
      <c r="F40" s="114"/>
      <c r="G40" s="114"/>
      <c r="H40" s="114"/>
      <c r="I40" s="114"/>
      <c r="J40" s="114"/>
    </row>
    <row r="41" spans="2:10" ht="7.5" customHeight="1">
      <c r="B41" s="103"/>
      <c r="C41" s="103"/>
      <c r="D41" s="103"/>
      <c r="E41" s="103"/>
      <c r="F41" s="103"/>
      <c r="G41" s="103"/>
      <c r="H41" s="103"/>
      <c r="I41" s="103"/>
      <c r="J41" s="103"/>
    </row>
    <row r="42" spans="2:10" ht="21" customHeight="1">
      <c r="B42" s="104" t="s">
        <v>38</v>
      </c>
      <c r="C42" s="105"/>
      <c r="D42" s="105"/>
      <c r="E42" s="105"/>
      <c r="F42" s="105"/>
      <c r="G42" s="105"/>
      <c r="H42" s="105"/>
      <c r="I42" s="105"/>
      <c r="J42" s="106"/>
    </row>
    <row r="43" spans="2:10">
      <c r="B43" s="107"/>
      <c r="C43" s="108"/>
      <c r="D43" s="108"/>
      <c r="E43" s="108"/>
      <c r="F43" s="108"/>
      <c r="G43" s="108"/>
      <c r="H43" s="108"/>
      <c r="I43" s="108"/>
      <c r="J43" s="109"/>
    </row>
    <row r="44" spans="2:10" s="24" customFormat="1" ht="5.0999999999999996" customHeight="1">
      <c r="B44" s="35"/>
      <c r="C44" s="36"/>
      <c r="D44" s="36"/>
      <c r="E44" s="36"/>
      <c r="F44" s="36"/>
      <c r="G44" s="36"/>
      <c r="H44" s="36"/>
      <c r="I44" s="36"/>
      <c r="J44" s="37"/>
    </row>
    <row r="45" spans="2:10" ht="30">
      <c r="B45" s="28" t="s">
        <v>39</v>
      </c>
      <c r="C45" s="28" t="s">
        <v>40</v>
      </c>
      <c r="D45" s="28" t="s">
        <v>41</v>
      </c>
      <c r="E45" s="28" t="s">
        <v>0</v>
      </c>
      <c r="F45" s="28" t="s">
        <v>42</v>
      </c>
      <c r="G45" s="28" t="s">
        <v>43</v>
      </c>
      <c r="H45" s="28" t="s">
        <v>44</v>
      </c>
      <c r="I45" s="28" t="s">
        <v>45</v>
      </c>
      <c r="J45" s="28" t="s">
        <v>46</v>
      </c>
    </row>
    <row r="46" spans="2:10" ht="42.75">
      <c r="B46" s="70" t="s">
        <v>63</v>
      </c>
      <c r="C46" s="70" t="s">
        <v>16</v>
      </c>
      <c r="D46" s="70" t="s">
        <v>7</v>
      </c>
      <c r="E46" s="29" t="s">
        <v>17</v>
      </c>
      <c r="F46" s="33" t="s">
        <v>32</v>
      </c>
      <c r="G46" s="34">
        <v>892.99</v>
      </c>
      <c r="H46" s="32">
        <v>227.57</v>
      </c>
      <c r="I46" s="32">
        <f t="shared" ref="I46" si="6">ROUND(H46 * (1 + 25 / 100), 2)</f>
        <v>284.45999999999998</v>
      </c>
      <c r="J46" s="32">
        <f t="shared" ref="J46" si="7">ROUND(G46 * I46, 2)</f>
        <v>254019.94</v>
      </c>
    </row>
    <row r="47" spans="2:10">
      <c r="B47" s="8"/>
      <c r="C47" s="8"/>
      <c r="D47" s="8"/>
      <c r="E47" s="8"/>
      <c r="F47" s="8"/>
      <c r="G47" s="8"/>
      <c r="H47" s="8"/>
      <c r="I47" s="8"/>
      <c r="J47" s="8"/>
    </row>
  </sheetData>
  <mergeCells count="13">
    <mergeCell ref="E7:J7"/>
    <mergeCell ref="E8:J8"/>
    <mergeCell ref="E11:J11"/>
    <mergeCell ref="E9:J10"/>
    <mergeCell ref="B5:D12"/>
    <mergeCell ref="B41:J41"/>
    <mergeCell ref="B42:J43"/>
    <mergeCell ref="B13:J13"/>
    <mergeCell ref="B15:J16"/>
    <mergeCell ref="B24:J25"/>
    <mergeCell ref="B35:J36"/>
    <mergeCell ref="B33:J33"/>
    <mergeCell ref="B40:J4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OBRA</vt:lpstr>
      <vt:lpstr>ANEXO IV</vt:lpstr>
      <vt:lpstr>'ANEXO IV'!Area_de_impressao</vt:lpstr>
      <vt:lpstr>OBRA!Area_de_impressao</vt:lpstr>
      <vt:lpstr>'ANEXO IV'!Titulos_de_impressao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Plano</dc:creator>
  <cp:lastModifiedBy>Álvaro Suzuki de Souza</cp:lastModifiedBy>
  <cp:lastPrinted>2023-03-29T03:42:02Z</cp:lastPrinted>
  <dcterms:created xsi:type="dcterms:W3CDTF">2020-09-01T14:20:34Z</dcterms:created>
  <dcterms:modified xsi:type="dcterms:W3CDTF">2023-03-29T17:27:06Z</dcterms:modified>
</cp:coreProperties>
</file>