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240" windowWidth="12045" windowHeight="9315" activeTab="4"/>
  </bookViews>
  <sheets>
    <sheet name="Plan1" sheetId="6" r:id="rId1"/>
    <sheet name="P-13" sheetId="3" r:id="rId2"/>
    <sheet name="P-45" sheetId="4" r:id="rId3"/>
    <sheet name="Plan2" sheetId="7" r:id="rId4"/>
    <sheet name="P13" sheetId="1" r:id="rId5"/>
    <sheet name="P45" sheetId="5" r:id="rId6"/>
  </sheets>
  <definedNames>
    <definedName name="_xlnm._FilterDatabase" localSheetId="4" hidden="1">'P13'!$J$7:$W$27</definedName>
    <definedName name="_xlnm._FilterDatabase" localSheetId="1" hidden="1">'P-13'!$B$3:$B$51</definedName>
    <definedName name="_xlnm._FilterDatabase" localSheetId="2" hidden="1">'P-45'!$B$3:$B$34</definedName>
  </definedNames>
  <calcPr calcId="144525"/>
</workbook>
</file>

<file path=xl/calcChain.xml><?xml version="1.0" encoding="utf-8"?>
<calcChain xmlns="http://schemas.openxmlformats.org/spreadsheetml/2006/main">
  <c r="C23" i="1" l="1"/>
  <c r="O8" i="1"/>
  <c r="J39" i="5" l="1"/>
  <c r="O38" i="5" l="1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C39" i="5" l="1"/>
  <c r="N39" i="5"/>
  <c r="M39" i="5"/>
  <c r="I39" i="5"/>
  <c r="G39" i="5"/>
  <c r="F39" i="5"/>
  <c r="E39" i="5"/>
  <c r="D39" i="5"/>
  <c r="L39" i="5"/>
  <c r="K39" i="5"/>
  <c r="H39" i="5"/>
  <c r="O22" i="1"/>
  <c r="O21" i="1" l="1"/>
  <c r="O20" i="1"/>
  <c r="O19" i="1"/>
  <c r="O18" i="1"/>
  <c r="O17" i="1"/>
  <c r="O16" i="1"/>
  <c r="O15" i="1"/>
  <c r="O14" i="1"/>
  <c r="O13" i="1"/>
  <c r="O12" i="1"/>
  <c r="O11" i="1"/>
  <c r="O10" i="1"/>
  <c r="O9" i="1"/>
  <c r="J23" i="1"/>
  <c r="I23" i="1"/>
  <c r="H23" i="1"/>
  <c r="G23" i="1"/>
  <c r="F23" i="1"/>
  <c r="E23" i="1"/>
  <c r="D23" i="1"/>
  <c r="N23" i="1" l="1"/>
  <c r="M23" i="1"/>
  <c r="L23" i="1"/>
  <c r="K23" i="1"/>
  <c r="W51" i="3" l="1"/>
  <c r="AI80" i="3" l="1"/>
  <c r="AJ67" i="4" l="1"/>
  <c r="AJ70" i="4" s="1"/>
  <c r="AJ61" i="4"/>
  <c r="AJ55" i="4"/>
  <c r="AJ49" i="4"/>
  <c r="F34" i="4" l="1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G49" i="4"/>
  <c r="H49" i="4"/>
  <c r="D49" i="4" s="1"/>
  <c r="I49" i="4"/>
  <c r="J49" i="4"/>
  <c r="K49" i="4"/>
  <c r="L49" i="4"/>
  <c r="M49" i="4"/>
  <c r="N49" i="4"/>
  <c r="O49" i="4"/>
  <c r="P49" i="4"/>
  <c r="Q49" i="4"/>
  <c r="R49" i="4"/>
  <c r="S49" i="4"/>
  <c r="T49" i="4"/>
  <c r="G55" i="4"/>
  <c r="H55" i="4"/>
  <c r="D55" i="4" s="1"/>
  <c r="I55" i="4"/>
  <c r="J55" i="4"/>
  <c r="K55" i="4"/>
  <c r="L55" i="4"/>
  <c r="M55" i="4"/>
  <c r="N55" i="4"/>
  <c r="O55" i="4"/>
  <c r="P55" i="4"/>
  <c r="Q55" i="4"/>
  <c r="R55" i="4"/>
  <c r="S55" i="4"/>
  <c r="T55" i="4"/>
  <c r="G61" i="4"/>
  <c r="H61" i="4"/>
  <c r="I61" i="4"/>
  <c r="D61" i="4" s="1"/>
  <c r="J61" i="4"/>
  <c r="K61" i="4"/>
  <c r="L61" i="4"/>
  <c r="M61" i="4"/>
  <c r="N61" i="4"/>
  <c r="O61" i="4"/>
  <c r="P61" i="4"/>
  <c r="Q61" i="4"/>
  <c r="R61" i="4"/>
  <c r="S61" i="4"/>
  <c r="T61" i="4"/>
  <c r="G67" i="4"/>
  <c r="H67" i="4"/>
  <c r="D67" i="4" s="1"/>
  <c r="I67" i="4"/>
  <c r="J67" i="4"/>
  <c r="K67" i="4"/>
  <c r="L67" i="4"/>
  <c r="M67" i="4"/>
  <c r="N67" i="4"/>
  <c r="O67" i="4"/>
  <c r="P67" i="4"/>
  <c r="Q67" i="4"/>
  <c r="R67" i="4"/>
  <c r="S67" i="4"/>
  <c r="T67" i="4"/>
  <c r="C76" i="4"/>
  <c r="AH74" i="3"/>
  <c r="AH68" i="3"/>
  <c r="AH62" i="3"/>
  <c r="E55" i="4" l="1"/>
  <c r="E61" i="4"/>
  <c r="E67" i="4"/>
  <c r="E49" i="4"/>
  <c r="D76" i="4"/>
  <c r="V51" i="3"/>
  <c r="U51" i="3"/>
  <c r="E76" i="4" l="1"/>
  <c r="F76" i="4"/>
  <c r="W4" i="4"/>
  <c r="X4" i="4"/>
  <c r="Y4" i="4"/>
  <c r="Z4" i="4"/>
  <c r="AA4" i="4"/>
  <c r="AB4" i="4"/>
  <c r="AC4" i="4"/>
  <c r="AD4" i="4"/>
  <c r="AE4" i="4"/>
  <c r="AF4" i="4"/>
  <c r="W5" i="4"/>
  <c r="X5" i="4"/>
  <c r="Y5" i="4"/>
  <c r="Z5" i="4"/>
  <c r="AA5" i="4"/>
  <c r="AB5" i="4"/>
  <c r="AC5" i="4"/>
  <c r="AD5" i="4"/>
  <c r="AE5" i="4"/>
  <c r="AF5" i="4"/>
  <c r="W6" i="4"/>
  <c r="X6" i="4"/>
  <c r="Y6" i="4"/>
  <c r="Z6" i="4"/>
  <c r="AA6" i="4"/>
  <c r="AB6" i="4"/>
  <c r="AC6" i="4"/>
  <c r="AD6" i="4"/>
  <c r="AE6" i="4"/>
  <c r="AF6" i="4"/>
  <c r="W7" i="4"/>
  <c r="X7" i="4"/>
  <c r="Y7" i="4"/>
  <c r="Z7" i="4"/>
  <c r="AA7" i="4"/>
  <c r="AB7" i="4"/>
  <c r="AC7" i="4"/>
  <c r="AD7" i="4"/>
  <c r="AE7" i="4"/>
  <c r="AF7" i="4"/>
  <c r="W8" i="4"/>
  <c r="X8" i="4"/>
  <c r="Y8" i="4"/>
  <c r="Z8" i="4"/>
  <c r="AA8" i="4"/>
  <c r="AB8" i="4"/>
  <c r="AC8" i="4"/>
  <c r="AD8" i="4"/>
  <c r="AE8" i="4"/>
  <c r="AF8" i="4"/>
  <c r="W9" i="4"/>
  <c r="X9" i="4"/>
  <c r="Y9" i="4"/>
  <c r="Z9" i="4"/>
  <c r="AA9" i="4"/>
  <c r="AB9" i="4"/>
  <c r="AC9" i="4"/>
  <c r="AD9" i="4"/>
  <c r="AE9" i="4"/>
  <c r="AF9" i="4"/>
  <c r="W10" i="4"/>
  <c r="X10" i="4"/>
  <c r="Y10" i="4"/>
  <c r="Z10" i="4"/>
  <c r="AA10" i="4"/>
  <c r="AB10" i="4"/>
  <c r="AC10" i="4"/>
  <c r="AD10" i="4"/>
  <c r="AE10" i="4"/>
  <c r="AF10" i="4"/>
  <c r="W11" i="4"/>
  <c r="X11" i="4"/>
  <c r="Y11" i="4"/>
  <c r="Z11" i="4"/>
  <c r="AA11" i="4"/>
  <c r="AB11" i="4"/>
  <c r="AC11" i="4"/>
  <c r="AD11" i="4"/>
  <c r="AE11" i="4"/>
  <c r="AF11" i="4"/>
  <c r="W12" i="4"/>
  <c r="X12" i="4"/>
  <c r="Y12" i="4"/>
  <c r="Z12" i="4"/>
  <c r="AA12" i="4"/>
  <c r="AB12" i="4"/>
  <c r="AC12" i="4"/>
  <c r="AD12" i="4"/>
  <c r="AE12" i="4"/>
  <c r="AF12" i="4"/>
  <c r="W13" i="4"/>
  <c r="X13" i="4"/>
  <c r="Y13" i="4"/>
  <c r="Z13" i="4"/>
  <c r="AA13" i="4"/>
  <c r="AB13" i="4"/>
  <c r="AC13" i="4"/>
  <c r="AD13" i="4"/>
  <c r="AE13" i="4"/>
  <c r="AF13" i="4"/>
  <c r="W14" i="4"/>
  <c r="X14" i="4"/>
  <c r="Y14" i="4"/>
  <c r="Z14" i="4"/>
  <c r="AA14" i="4"/>
  <c r="AB14" i="4"/>
  <c r="AC14" i="4"/>
  <c r="AD14" i="4"/>
  <c r="AE14" i="4"/>
  <c r="AF14" i="4"/>
  <c r="W15" i="4"/>
  <c r="X15" i="4"/>
  <c r="Y15" i="4"/>
  <c r="Z15" i="4"/>
  <c r="AA15" i="4"/>
  <c r="AB15" i="4"/>
  <c r="AC15" i="4"/>
  <c r="AD15" i="4"/>
  <c r="AE15" i="4"/>
  <c r="AF15" i="4"/>
  <c r="W16" i="4"/>
  <c r="X16" i="4"/>
  <c r="Y16" i="4"/>
  <c r="Z16" i="4"/>
  <c r="AA16" i="4"/>
  <c r="AB16" i="4"/>
  <c r="AC16" i="4"/>
  <c r="AD16" i="4"/>
  <c r="AE16" i="4"/>
  <c r="AF16" i="4"/>
  <c r="W17" i="4"/>
  <c r="X17" i="4"/>
  <c r="Y17" i="4"/>
  <c r="Z17" i="4"/>
  <c r="AA17" i="4"/>
  <c r="AB17" i="4"/>
  <c r="AC17" i="4"/>
  <c r="AD17" i="4"/>
  <c r="AE17" i="4"/>
  <c r="AF17" i="4"/>
  <c r="W18" i="4"/>
  <c r="X18" i="4"/>
  <c r="Y18" i="4"/>
  <c r="Z18" i="4"/>
  <c r="AA18" i="4"/>
  <c r="AB18" i="4"/>
  <c r="AC18" i="4"/>
  <c r="AD18" i="4"/>
  <c r="AE18" i="4"/>
  <c r="AF18" i="4"/>
  <c r="W19" i="4"/>
  <c r="X19" i="4"/>
  <c r="Y19" i="4"/>
  <c r="Z19" i="4"/>
  <c r="AA19" i="4"/>
  <c r="AB19" i="4"/>
  <c r="AC19" i="4"/>
  <c r="AD19" i="4"/>
  <c r="AE19" i="4"/>
  <c r="AF19" i="4"/>
  <c r="W20" i="4"/>
  <c r="X20" i="4"/>
  <c r="Y20" i="4"/>
  <c r="Z20" i="4"/>
  <c r="AA20" i="4"/>
  <c r="AB20" i="4"/>
  <c r="AC20" i="4"/>
  <c r="AD20" i="4"/>
  <c r="AE20" i="4"/>
  <c r="AF20" i="4"/>
  <c r="W21" i="4"/>
  <c r="X21" i="4"/>
  <c r="Y21" i="4"/>
  <c r="Z21" i="4"/>
  <c r="AA21" i="4"/>
  <c r="AB21" i="4"/>
  <c r="AC21" i="4"/>
  <c r="AD21" i="4"/>
  <c r="AE21" i="4"/>
  <c r="AF21" i="4"/>
  <c r="W22" i="4"/>
  <c r="X22" i="4"/>
  <c r="Y22" i="4"/>
  <c r="Z22" i="4"/>
  <c r="AA22" i="4"/>
  <c r="AB22" i="4"/>
  <c r="AC22" i="4"/>
  <c r="AD22" i="4"/>
  <c r="AE22" i="4"/>
  <c r="AF22" i="4"/>
  <c r="W23" i="4"/>
  <c r="X23" i="4"/>
  <c r="Y23" i="4"/>
  <c r="Z23" i="4"/>
  <c r="AA23" i="4"/>
  <c r="AB23" i="4"/>
  <c r="AC23" i="4"/>
  <c r="AD23" i="4"/>
  <c r="AE23" i="4"/>
  <c r="AF23" i="4"/>
  <c r="W24" i="4"/>
  <c r="X24" i="4"/>
  <c r="Y24" i="4"/>
  <c r="Z24" i="4"/>
  <c r="AA24" i="4"/>
  <c r="AB24" i="4"/>
  <c r="AC24" i="4"/>
  <c r="AD24" i="4"/>
  <c r="AE24" i="4"/>
  <c r="AF24" i="4"/>
  <c r="W25" i="4"/>
  <c r="X25" i="4"/>
  <c r="Y25" i="4"/>
  <c r="Z25" i="4"/>
  <c r="AA25" i="4"/>
  <c r="AB25" i="4"/>
  <c r="AC25" i="4"/>
  <c r="AD25" i="4"/>
  <c r="AE25" i="4"/>
  <c r="AF25" i="4"/>
  <c r="AC26" i="4"/>
  <c r="AD26" i="4"/>
  <c r="AE26" i="4"/>
  <c r="AF26" i="4"/>
  <c r="W27" i="4"/>
  <c r="X27" i="4"/>
  <c r="Y27" i="4"/>
  <c r="Z27" i="4"/>
  <c r="AA27" i="4"/>
  <c r="AB27" i="4"/>
  <c r="AC27" i="4"/>
  <c r="AD27" i="4"/>
  <c r="AE27" i="4"/>
  <c r="AF27" i="4"/>
  <c r="W28" i="4"/>
  <c r="X28" i="4"/>
  <c r="Y28" i="4"/>
  <c r="Z28" i="4"/>
  <c r="AA28" i="4"/>
  <c r="AB28" i="4"/>
  <c r="AC28" i="4"/>
  <c r="AD28" i="4"/>
  <c r="AE28" i="4"/>
  <c r="AF28" i="4"/>
  <c r="W29" i="4"/>
  <c r="X29" i="4"/>
  <c r="Y29" i="4"/>
  <c r="Z29" i="4"/>
  <c r="AA29" i="4"/>
  <c r="AB29" i="4"/>
  <c r="AC29" i="4"/>
  <c r="AD29" i="4"/>
  <c r="AE29" i="4"/>
  <c r="AF29" i="4"/>
  <c r="W30" i="4"/>
  <c r="X30" i="4"/>
  <c r="Y30" i="4"/>
  <c r="Z30" i="4"/>
  <c r="AA30" i="4"/>
  <c r="AB30" i="4"/>
  <c r="AC30" i="4"/>
  <c r="AD30" i="4"/>
  <c r="AE30" i="4"/>
  <c r="AF30" i="4"/>
  <c r="W31" i="4"/>
  <c r="X31" i="4"/>
  <c r="Y31" i="4"/>
  <c r="Z31" i="4"/>
  <c r="AA31" i="4"/>
  <c r="AB31" i="4"/>
  <c r="AC31" i="4"/>
  <c r="AD31" i="4"/>
  <c r="AE31" i="4"/>
  <c r="AF31" i="4"/>
  <c r="W32" i="4"/>
  <c r="X32" i="4"/>
  <c r="Y32" i="4"/>
  <c r="Z32" i="4"/>
  <c r="AA32" i="4"/>
  <c r="AB32" i="4"/>
  <c r="AC32" i="4"/>
  <c r="AD32" i="4"/>
  <c r="AE32" i="4"/>
  <c r="AF32" i="4"/>
  <c r="W33" i="4"/>
  <c r="X33" i="4"/>
  <c r="Y33" i="4"/>
  <c r="Z33" i="4"/>
  <c r="AA33" i="4"/>
  <c r="AB33" i="4"/>
  <c r="AC33" i="4"/>
  <c r="AD33" i="4"/>
  <c r="AE33" i="4"/>
  <c r="AF33" i="4"/>
  <c r="AC49" i="4"/>
  <c r="AD49" i="4"/>
  <c r="AF49" i="4"/>
  <c r="AG49" i="4"/>
  <c r="AH49" i="4"/>
  <c r="AI49" i="4"/>
  <c r="AC55" i="4"/>
  <c r="AF55" i="4"/>
  <c r="AH55" i="4"/>
  <c r="AI55" i="4"/>
  <c r="AD55" i="4"/>
  <c r="AG55" i="4"/>
  <c r="AC61" i="4"/>
  <c r="AD61" i="4"/>
  <c r="AG61" i="4"/>
  <c r="AH61" i="4"/>
  <c r="AI61" i="4"/>
  <c r="AF61" i="4"/>
  <c r="AC67" i="4"/>
  <c r="AF67" i="4"/>
  <c r="AH67" i="4"/>
  <c r="AI67" i="4"/>
  <c r="AD67" i="4"/>
  <c r="AG67" i="4"/>
  <c r="U62" i="3"/>
  <c r="AG62" i="3" s="1"/>
  <c r="T51" i="3"/>
  <c r="X34" i="4" l="1"/>
  <c r="AF34" i="4"/>
  <c r="AB34" i="4"/>
  <c r="AI70" i="4"/>
  <c r="AD34" i="4"/>
  <c r="Z34" i="4"/>
  <c r="AD70" i="4"/>
  <c r="AH70" i="4"/>
  <c r="AF70" i="4"/>
  <c r="AE34" i="4"/>
  <c r="AC34" i="4"/>
  <c r="AA34" i="4"/>
  <c r="Y34" i="4"/>
  <c r="W34" i="4"/>
  <c r="AG70" i="4"/>
  <c r="S51" i="3"/>
  <c r="Z35" i="4" l="1"/>
  <c r="C91" i="3"/>
  <c r="P62" i="3"/>
  <c r="Q62" i="3"/>
  <c r="R62" i="3"/>
  <c r="AD62" i="3" s="1"/>
  <c r="S62" i="3"/>
  <c r="AE62" i="3" s="1"/>
  <c r="T62" i="3"/>
  <c r="AF62" i="3" s="1"/>
  <c r="P68" i="3"/>
  <c r="Q68" i="3"/>
  <c r="R68" i="3"/>
  <c r="AD68" i="3" s="1"/>
  <c r="S68" i="3"/>
  <c r="AE68" i="3" s="1"/>
  <c r="T68" i="3"/>
  <c r="AF68" i="3" s="1"/>
  <c r="U68" i="3"/>
  <c r="AG68" i="3" s="1"/>
  <c r="AI68" i="3"/>
  <c r="AI82" i="3" s="1"/>
  <c r="O68" i="3"/>
  <c r="Q74" i="3"/>
  <c r="P74" i="3"/>
  <c r="R74" i="3"/>
  <c r="AD74" i="3" s="1"/>
  <c r="S74" i="3"/>
  <c r="AE74" i="3" s="1"/>
  <c r="T74" i="3"/>
  <c r="AF74" i="3" s="1"/>
  <c r="U74" i="3"/>
  <c r="AG74" i="3" s="1"/>
  <c r="P80" i="3"/>
  <c r="Q80" i="3"/>
  <c r="R80" i="3"/>
  <c r="AD80" i="3" s="1"/>
  <c r="S80" i="3"/>
  <c r="AE80" i="3" s="1"/>
  <c r="O80" i="3"/>
  <c r="I80" i="3"/>
  <c r="J80" i="3"/>
  <c r="K80" i="3"/>
  <c r="L80" i="3"/>
  <c r="M80" i="3"/>
  <c r="N80" i="3"/>
  <c r="T80" i="3"/>
  <c r="AF80" i="3" s="1"/>
  <c r="U80" i="3"/>
  <c r="AG80" i="3" s="1"/>
  <c r="V80" i="3"/>
  <c r="AH80" i="3" s="1"/>
  <c r="Q51" i="3"/>
  <c r="P51" i="3"/>
  <c r="AG82" i="3" l="1"/>
  <c r="AH82" i="3"/>
  <c r="AF82" i="3"/>
  <c r="AE82" i="3"/>
  <c r="AD82" i="3"/>
  <c r="N11" i="6" l="1"/>
  <c r="K13" i="6"/>
  <c r="G13" i="6"/>
  <c r="C11" i="6"/>
  <c r="AB62" i="3" l="1"/>
  <c r="N10" i="6" l="1"/>
  <c r="K12" i="6"/>
  <c r="G12" i="6"/>
  <c r="N51" i="3"/>
  <c r="AG5" i="3"/>
  <c r="AG6" i="3"/>
  <c r="AG7" i="3"/>
  <c r="AG8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46" i="3"/>
  <c r="AG47" i="3"/>
  <c r="AG48" i="3"/>
  <c r="AG49" i="3"/>
  <c r="AG50" i="3"/>
  <c r="AG4" i="3"/>
  <c r="M51" i="3"/>
  <c r="AG51" i="3" l="1"/>
  <c r="AA80" i="3"/>
  <c r="AB80" i="3"/>
  <c r="H80" i="3"/>
  <c r="I74" i="3"/>
  <c r="J74" i="3"/>
  <c r="K74" i="3"/>
  <c r="L74" i="3"/>
  <c r="M74" i="3"/>
  <c r="N74" i="3"/>
  <c r="O74" i="3"/>
  <c r="AA74" i="3" s="1"/>
  <c r="AB74" i="3"/>
  <c r="H74" i="3"/>
  <c r="I68" i="3"/>
  <c r="J68" i="3"/>
  <c r="K68" i="3"/>
  <c r="L68" i="3"/>
  <c r="M68" i="3"/>
  <c r="N68" i="3"/>
  <c r="AA68" i="3"/>
  <c r="AB68" i="3"/>
  <c r="H68" i="3"/>
  <c r="N62" i="3"/>
  <c r="O62" i="3"/>
  <c r="AA62" i="3" s="1"/>
  <c r="M62" i="3"/>
  <c r="L62" i="3"/>
  <c r="K62" i="3"/>
  <c r="J62" i="3"/>
  <c r="I62" i="3"/>
  <c r="H62" i="3"/>
  <c r="G80" i="3"/>
  <c r="G74" i="3"/>
  <c r="G68" i="3"/>
  <c r="G62" i="3"/>
  <c r="D68" i="3" l="1"/>
  <c r="D62" i="3"/>
  <c r="E62" i="3" s="1"/>
  <c r="AB82" i="3"/>
  <c r="D80" i="3"/>
  <c r="E80" i="3" s="1"/>
  <c r="D74" i="3"/>
  <c r="E74" i="3" s="1"/>
  <c r="G10" i="6"/>
  <c r="N8" i="6"/>
  <c r="N18" i="6" s="1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F4" i="3"/>
  <c r="AE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C5" i="3"/>
  <c r="AC6" i="3"/>
  <c r="AC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D4" i="3"/>
  <c r="AC4" i="3"/>
  <c r="AB19" i="3"/>
  <c r="D91" i="3" l="1"/>
  <c r="E91" i="3" s="1"/>
  <c r="E68" i="3"/>
  <c r="AE51" i="3"/>
  <c r="AC51" i="3"/>
  <c r="AD51" i="3"/>
  <c r="AF51" i="3"/>
  <c r="G9" i="6"/>
  <c r="J51" i="3"/>
  <c r="K51" i="3"/>
  <c r="L51" i="3"/>
  <c r="I51" i="3"/>
  <c r="H51" i="3"/>
  <c r="O51" i="3"/>
  <c r="R51" i="3"/>
  <c r="F91" i="3" l="1"/>
  <c r="AC52" i="3"/>
  <c r="AE52" i="3"/>
  <c r="K18" i="6"/>
  <c r="G18" i="6"/>
  <c r="C18" i="6"/>
  <c r="G51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4" i="3"/>
  <c r="AB51" i="3" l="1"/>
  <c r="AA51" i="3"/>
</calcChain>
</file>

<file path=xl/sharedStrings.xml><?xml version="1.0" encoding="utf-8"?>
<sst xmlns="http://schemas.openxmlformats.org/spreadsheetml/2006/main" count="697" uniqueCount="157">
  <si>
    <t>E. MZ. ADALGIZA DA SILVA LOBO</t>
  </si>
  <si>
    <t>E. M. ANTÔNIO R. DOS SANTOS</t>
  </si>
  <si>
    <t>E. M. ANTÔNIO VAZ DA SILVA</t>
  </si>
  <si>
    <t>E. M. BARNABÉ MARIANO DE SOUZA</t>
  </si>
  <si>
    <t>E. M. CARLOTA ROCHA DA SILVA</t>
  </si>
  <si>
    <t>E. MZ. CAPITÃO COSTA</t>
  </si>
  <si>
    <t>E. M. DR PLÍNIO DE ASSIS TAVARES</t>
  </si>
  <si>
    <t>E. M. DULCE JOTTA DE SOUZA</t>
  </si>
  <si>
    <t>E. MZ. ELÍZIO DA COSTA MOREIRA</t>
  </si>
  <si>
    <t>E. M. ELÍZIO HENRIQUE DE PAIVA</t>
  </si>
  <si>
    <t>ESCOLA DE ARTES</t>
  </si>
  <si>
    <t>E. M. FRANCISCO PAES DE CARVALHO</t>
  </si>
  <si>
    <t>E. M. JAMILA MOTA DA SILVA</t>
  </si>
  <si>
    <t>E. M. JOSÉ TEIXEIRA PAULO</t>
  </si>
  <si>
    <t>E. MZ. MANOEL MARTINS TEIXEIRA</t>
  </si>
  <si>
    <t>E. MZ. MANOEL MORAES DA SILVA</t>
  </si>
  <si>
    <t>E. M. MENINO DE JESUS</t>
  </si>
  <si>
    <t>NÚCLEO OZIMAR MAURÍCIO</t>
  </si>
  <si>
    <t>E. MZ. PAINEIRA</t>
  </si>
  <si>
    <t>E. MZ. PEQUIÁ</t>
  </si>
  <si>
    <t>E. M. PROFª. CAROLINA N. T. PINHEIRO</t>
  </si>
  <si>
    <t>E. MZ. RETIRO</t>
  </si>
  <si>
    <t>E. MZ. JOSÉ GUIMARÃES</t>
  </si>
  <si>
    <t>HORTO ESCOLA</t>
  </si>
  <si>
    <t>TOTAL</t>
  </si>
  <si>
    <t>CEFOR-</t>
  </si>
  <si>
    <t>SEMED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</si>
  <si>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</si>
  <si>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</si>
  <si>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</si>
  <si>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</si>
  <si>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</si>
  <si>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</si>
  <si>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</si>
  <si>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</si>
  <si>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</si>
  <si>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</si>
  <si>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 xml:space="preserve">TOTAL       </t>
  </si>
  <si>
    <t>E. M. CRECHE DONA CHICA</t>
  </si>
  <si>
    <t>E. M. CRECHE TIA FÁTIMA</t>
  </si>
  <si>
    <t>E. M. CRECHE TIA MARCIA</t>
  </si>
  <si>
    <t>E. M. AURELINO MARTINS DOS SANTOS</t>
  </si>
  <si>
    <t>E. M. DULCINDA JOTTA MENDES</t>
  </si>
  <si>
    <t>E.M. FLONETE ALEXANDRINO DA SILVA</t>
  </si>
  <si>
    <t xml:space="preserve">MEMÓRIA DE CÁLCULO  </t>
  </si>
  <si>
    <t>SECRETARIA DE EDUCAÇÃO DE SÃO PEDRO DA ALDEIA-RJ</t>
  </si>
  <si>
    <t>FEVEREIRO</t>
  </si>
  <si>
    <t>E. M. JARDIM PRIMAVERA</t>
  </si>
  <si>
    <t>E. M. LUIZA TERRA DE ANDRADE</t>
  </si>
  <si>
    <t>E.M. MARIA CELESTE DE CAMPOS</t>
  </si>
  <si>
    <t>E. M. RUBEM ARRUDA</t>
  </si>
  <si>
    <t>E. M. SÃO FRANCISCO DE ASSIS</t>
  </si>
  <si>
    <t>E. MZ. VIDAL DE NEGREIROS</t>
  </si>
  <si>
    <t>E. M. VINHATEIRO</t>
  </si>
  <si>
    <t>E. MZ. LUCINDA FRANCESCONI</t>
  </si>
  <si>
    <t xml:space="preserve">E. M. MIRIAN ALVES DE MACEDO </t>
  </si>
  <si>
    <t>E. M. ELÍZIO IGNÁCIO RANGEL</t>
  </si>
  <si>
    <t>E. M. Mª DA GLORIA (PRÉDIO ANTIGO)</t>
  </si>
  <si>
    <t>E. M. Mª DA GLORIA ( PRÉDIO NOVO)</t>
  </si>
  <si>
    <t>E.M.QUILOMBOLA ROSA GERALDA</t>
  </si>
  <si>
    <t>P- 13KG - 2018</t>
  </si>
  <si>
    <t>Tipo de Ensino</t>
  </si>
  <si>
    <t>Ensino Fundamental</t>
  </si>
  <si>
    <t>Creche</t>
  </si>
  <si>
    <t>Educação Infantil</t>
  </si>
  <si>
    <t>UNIDADES</t>
  </si>
  <si>
    <t>N°</t>
  </si>
  <si>
    <t>Ensino Fundamental - RP</t>
  </si>
  <si>
    <t>P- 45KG - 2018</t>
  </si>
  <si>
    <t>Nº</t>
  </si>
  <si>
    <t xml:space="preserve">ESCOLA </t>
  </si>
  <si>
    <t>Empenho</t>
  </si>
  <si>
    <t>499/18</t>
  </si>
  <si>
    <t>E. M. JAMILA MOTA DA SILVA ( NOVA)</t>
  </si>
  <si>
    <t>498/18</t>
  </si>
  <si>
    <t>500/18</t>
  </si>
  <si>
    <t>501/18</t>
  </si>
  <si>
    <t>PROC PAGAMENTO</t>
  </si>
  <si>
    <t>SALDO</t>
  </si>
  <si>
    <t>EMPENHO 498/18</t>
  </si>
  <si>
    <t>RP - FUNDAMENTAL</t>
  </si>
  <si>
    <t>QESE - FUNDAMENTAL</t>
  </si>
  <si>
    <t>EMPENHO 499/18</t>
  </si>
  <si>
    <t>EMPENHO 500/18</t>
  </si>
  <si>
    <t>QESE - Educ. Infantil</t>
  </si>
  <si>
    <t>RP - CRECHES</t>
  </si>
  <si>
    <t>EMPENHO 501/18</t>
  </si>
  <si>
    <t>Valor Unitário</t>
  </si>
  <si>
    <t>NF 13828</t>
  </si>
  <si>
    <t>NF 13829</t>
  </si>
  <si>
    <t xml:space="preserve">NF 13828 </t>
  </si>
  <si>
    <t>PROC. 12504/2017</t>
  </si>
  <si>
    <t>3620/18</t>
  </si>
  <si>
    <t>NF 13927</t>
  </si>
  <si>
    <t>NF 13880</t>
  </si>
  <si>
    <t xml:space="preserve">Quantidade </t>
  </si>
  <si>
    <t>Total</t>
  </si>
  <si>
    <t>Saldo</t>
  </si>
  <si>
    <t>Valor</t>
  </si>
  <si>
    <t>Empenhado</t>
  </si>
  <si>
    <t>Utilizado:</t>
  </si>
  <si>
    <t>Botija 13KG</t>
  </si>
  <si>
    <t>EMPENHO:499/18 - Fund QESE</t>
  </si>
  <si>
    <t>EMPENHO: 500/18 - Infantil QESE</t>
  </si>
  <si>
    <t>EMPENHO: 501/18 - Creche RP</t>
  </si>
  <si>
    <t>EMPENHO: 498/18 - Fund RP</t>
  </si>
  <si>
    <t>Cilindro 45KG</t>
  </si>
  <si>
    <t>NF 13976</t>
  </si>
  <si>
    <t>04/04 À 17/04</t>
  </si>
  <si>
    <t>18/04 à 05/05</t>
  </si>
  <si>
    <t>NF 14028</t>
  </si>
  <si>
    <t>07/05 à 18/05</t>
  </si>
  <si>
    <t>NF 14076</t>
  </si>
  <si>
    <t>% Utilizado</t>
  </si>
  <si>
    <t>07/02 a 07/03</t>
  </si>
  <si>
    <t>04/04 a 17/04</t>
  </si>
  <si>
    <t>NF 14123</t>
  </si>
  <si>
    <t>22/05 Á 05/06</t>
  </si>
  <si>
    <t>22/05 á 05/06</t>
  </si>
  <si>
    <t>499/19</t>
  </si>
  <si>
    <t>06/06 à 18/06</t>
  </si>
  <si>
    <t>NF 14178</t>
  </si>
  <si>
    <t>20/06 à 03/07</t>
  </si>
  <si>
    <t>NF 14.226</t>
  </si>
  <si>
    <t>E. MZ. PAULO ROBERTO MARINHO</t>
  </si>
  <si>
    <t>03/07 à 13/07</t>
  </si>
  <si>
    <t>NF 14.271</t>
  </si>
  <si>
    <t>30/07 à 10/08</t>
  </si>
  <si>
    <t>NF 14328</t>
  </si>
  <si>
    <t>NF 14.328</t>
  </si>
  <si>
    <t>NF 14.435</t>
  </si>
  <si>
    <t>13/08 A 30/08</t>
  </si>
  <si>
    <t>NF 14435</t>
  </si>
  <si>
    <t>NF 14.498</t>
  </si>
  <si>
    <t>28/08 À 24/09</t>
  </si>
  <si>
    <t>24/09 á 09/10</t>
  </si>
  <si>
    <t>NF 14.564</t>
  </si>
  <si>
    <t>EMESPP</t>
  </si>
  <si>
    <t>E.MZ. PAINEIRA</t>
  </si>
  <si>
    <t>EMESP</t>
  </si>
  <si>
    <t xml:space="preserve">ESTADO DO RIO DE JANEIRO
PREFEITURA MUNICIPAL DE SÃO PEDRO DA ALDEIA
SECRETARIA MUNICIPAL DE EDUCAÇÃO                                        
</t>
  </si>
  <si>
    <t>MEMÓRIA DE CÁLCULO</t>
  </si>
  <si>
    <t>SECRETARIA  DE EDUCAÇÃO DE SÃO PEDRO DA ALDEIA</t>
  </si>
  <si>
    <t>ESCOLAS</t>
  </si>
  <si>
    <t>JANEIRO</t>
  </si>
  <si>
    <t>P13 KG- 2020</t>
  </si>
  <si>
    <t>P- 45KG - 2019/2020</t>
  </si>
  <si>
    <r>
      <rPr>
        <b/>
        <sz val="11"/>
        <rFont val="Calibri"/>
        <family val="2"/>
        <scheme val="minor"/>
      </rPr>
      <t>OBS:</t>
    </r>
    <r>
      <rPr>
        <sz val="11"/>
        <rFont val="Calibri"/>
        <family val="2"/>
        <scheme val="minor"/>
      </rPr>
      <t xml:space="preserve"> O quantitativo mensal pode variar, pois a quantidade foi baseado conforme a demanda de 2018. E levamos em consideração que muitas escolas já não utilizam a botija de P-13</t>
    </r>
  </si>
  <si>
    <t>E.M. GRACINEA RODRIGUES DE SOUZA</t>
  </si>
  <si>
    <t>E.M. CRECHE RUA DO FOGO*</t>
  </si>
  <si>
    <t>E.M. CRECHE SÃO JOÃO*</t>
  </si>
  <si>
    <t>E.M. CRECHE PORTO DO CARRO*</t>
  </si>
  <si>
    <t>E.M. JAMILA MOTTA (NOVA)</t>
  </si>
  <si>
    <r>
      <rPr>
        <b/>
        <sz val="8"/>
        <rFont val="Arial"/>
        <family val="2"/>
      </rPr>
      <t>*OBS:</t>
    </r>
    <r>
      <rPr>
        <sz val="8"/>
        <rFont val="Arial"/>
        <family val="2"/>
      </rPr>
      <t xml:space="preserve"> O quantitativo mensal pode variar, pois a quantidade foi baseada conforme a demanda de 2018 e considerando a previsão para as 3 novas creches que serão inauguradas em Dezembro de 2019.</t>
    </r>
  </si>
  <si>
    <t>E. M. VIDAL DE NEGREIROS</t>
  </si>
  <si>
    <t xml:space="preserve">E. M. Mª DA GLORIA </t>
  </si>
  <si>
    <r>
      <rPr>
        <sz val="9"/>
        <rFont val="Arial"/>
        <family val="2"/>
      </rPr>
      <t xml:space="preserve">ESTADO DO RIO DE JANEIRO
PREFEITURA MUNICIPAL DE SÃO PEDRO DA ALDEIA
SECRETARIA MUNICIPAL DE EDUCAÇÃO  </t>
    </r>
    <r>
      <rPr>
        <sz val="12"/>
        <rFont val="Arial"/>
        <family val="2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</si>
</sst>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#,##0.00"/>
    <numFmt numFmtId="166" formatCode="0.00_);[Red]\(0.00\)"/>
    <numFmt numFmtId="167" formatCode="#,##0_);[Red]\(#,##0\)"/>
    <numFmt numFmtId="168" formatCode="#,##0.00;[Red]#,##0.00"/>
  </numFmts>
  <fonts count="3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10"/>
      <color theme="4" tint="-0.249977111117893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i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0"/>
      <color rgb="FFFF0000"/>
      <name val="Arial"/>
      <family val="2"/>
    </font>
    <font>
      <sz val="8"/>
      <color theme="1"/>
      <name val="Arial"/>
      <family val="2"/>
    </font>
    <font>
      <b/>
      <sz val="11"/>
      <name val="Calibri"/>
      <family val="2"/>
      <scheme val="minor"/>
    </font>
    <font>
      <b/>
      <sz val="14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5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20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textRotation="90" wrapText="1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8" fillId="0" borderId="0" xfId="0" applyFont="1" applyBorder="1" applyAlignment="1">
      <alignment horizontal="center"/>
    </xf>
    <xf numFmtId="165" fontId="8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textRotation="90" wrapText="1"/>
    </xf>
    <xf numFmtId="0" fontId="0" fillId="0" borderId="0" xfId="0"/>
    <xf numFmtId="0" fontId="6" fillId="0" borderId="0" xfId="0" applyFont="1" applyAlignment="1">
      <alignment horizontal="left"/>
    </xf>
    <xf numFmtId="164" fontId="0" fillId="0" borderId="0" xfId="2" applyFont="1"/>
    <xf numFmtId="164" fontId="0" fillId="0" borderId="1" xfId="2" applyFont="1" applyBorder="1"/>
    <xf numFmtId="164" fontId="10" fillId="0" borderId="1" xfId="2" applyFont="1" applyBorder="1"/>
    <xf numFmtId="164" fontId="0" fillId="0" borderId="9" xfId="2" applyFont="1" applyBorder="1"/>
    <xf numFmtId="164" fontId="0" fillId="0" borderId="0" xfId="0" applyNumberFormat="1"/>
    <xf numFmtId="0" fontId="0" fillId="0" borderId="13" xfId="0" applyBorder="1" applyAlignment="1"/>
    <xf numFmtId="0" fontId="0" fillId="0" borderId="1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6" fillId="0" borderId="14" xfId="0" applyFont="1" applyBorder="1" applyAlignment="1"/>
    <xf numFmtId="164" fontId="10" fillId="0" borderId="0" xfId="2" applyFont="1" applyBorder="1"/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44" fontId="11" fillId="0" borderId="15" xfId="0" applyNumberFormat="1" applyFont="1" applyBorder="1" applyAlignment="1"/>
    <xf numFmtId="164" fontId="11" fillId="0" borderId="12" xfId="2" applyFont="1" applyBorder="1"/>
    <xf numFmtId="0" fontId="0" fillId="0" borderId="5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2" fillId="2" borderId="0" xfId="0" applyFont="1" applyFill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/>
    <xf numFmtId="0" fontId="5" fillId="0" borderId="0" xfId="0" applyFont="1"/>
    <xf numFmtId="0" fontId="5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textRotation="90" wrapText="1"/>
    </xf>
    <xf numFmtId="0" fontId="13" fillId="0" borderId="1" xfId="0" applyFont="1" applyBorder="1" applyAlignment="1">
      <alignment horizontal="center"/>
    </xf>
    <xf numFmtId="0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3" fillId="2" borderId="0" xfId="0" applyFont="1" applyFill="1"/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/>
    <xf numFmtId="0" fontId="13" fillId="0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2" fillId="0" borderId="2" xfId="0" applyFont="1" applyBorder="1"/>
    <xf numFmtId="164" fontId="12" fillId="0" borderId="2" xfId="0" applyNumberFormat="1" applyFont="1" applyBorder="1"/>
    <xf numFmtId="0" fontId="12" fillId="0" borderId="2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2" xfId="0" applyFont="1" applyFill="1" applyBorder="1"/>
    <xf numFmtId="0" fontId="12" fillId="2" borderId="2" xfId="0" applyFont="1" applyFill="1" applyBorder="1" applyAlignment="1">
      <alignment horizontal="center"/>
    </xf>
    <xf numFmtId="0" fontId="12" fillId="0" borderId="1" xfId="0" applyFont="1" applyBorder="1"/>
    <xf numFmtId="49" fontId="5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/>
    </xf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horizontal="center"/>
    </xf>
    <xf numFmtId="164" fontId="13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0" fillId="0" borderId="1" xfId="2" applyNumberFormat="1" applyFont="1" applyBorder="1"/>
    <xf numFmtId="49" fontId="6" fillId="2" borderId="2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44" fontId="0" fillId="0" borderId="0" xfId="0" applyNumberFormat="1"/>
    <xf numFmtId="164" fontId="13" fillId="0" borderId="0" xfId="0" applyNumberFormat="1" applyFont="1" applyAlignment="1">
      <alignment horizontal="center" vertical="center"/>
    </xf>
    <xf numFmtId="0" fontId="12" fillId="0" borderId="6" xfId="0" applyFont="1" applyBorder="1" applyAlignment="1"/>
    <xf numFmtId="164" fontId="19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4" fontId="13" fillId="0" borderId="1" xfId="0" applyNumberFormat="1" applyFont="1" applyBorder="1" applyAlignment="1">
      <alignment horizontal="center" vertical="center"/>
    </xf>
    <xf numFmtId="44" fontId="16" fillId="0" borderId="1" xfId="0" applyNumberFormat="1" applyFont="1" applyBorder="1" applyAlignment="1">
      <alignment horizontal="center" vertical="center"/>
    </xf>
    <xf numFmtId="44" fontId="12" fillId="0" borderId="1" xfId="0" applyNumberFormat="1" applyFont="1" applyBorder="1" applyAlignment="1">
      <alignment horizontal="center"/>
    </xf>
    <xf numFmtId="44" fontId="19" fillId="0" borderId="1" xfId="0" applyNumberFormat="1" applyFont="1" applyBorder="1" applyAlignment="1">
      <alignment horizontal="center" vertical="center"/>
    </xf>
    <xf numFmtId="44" fontId="1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2" fillId="0" borderId="8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25" fillId="0" borderId="2" xfId="0" applyNumberFormat="1" applyFont="1" applyBorder="1"/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164" fontId="5" fillId="0" borderId="0" xfId="0" applyNumberFormat="1" applyFont="1" applyAlignment="1">
      <alignment horizontal="center"/>
    </xf>
    <xf numFmtId="43" fontId="25" fillId="0" borderId="1" xfId="0" applyNumberFormat="1" applyFont="1" applyBorder="1"/>
    <xf numFmtId="43" fontId="12" fillId="0" borderId="1" xfId="0" applyNumberFormat="1" applyFont="1" applyBorder="1" applyAlignment="1">
      <alignment horizontal="center"/>
    </xf>
    <xf numFmtId="164" fontId="0" fillId="0" borderId="1" xfId="0" applyNumberFormat="1" applyBorder="1" applyAlignment="1"/>
    <xf numFmtId="164" fontId="0" fillId="0" borderId="1" xfId="0" applyNumberFormat="1" applyBorder="1" applyAlignment="1">
      <alignment horizontal="center"/>
    </xf>
    <xf numFmtId="164" fontId="0" fillId="0" borderId="1" xfId="2" applyNumberFormat="1" applyFont="1" applyBorder="1"/>
    <xf numFmtId="0" fontId="0" fillId="0" borderId="1" xfId="0" applyBorder="1" applyAlignment="1">
      <alignment horizontal="center"/>
    </xf>
    <xf numFmtId="167" fontId="12" fillId="0" borderId="0" xfId="0" applyNumberFormat="1" applyFont="1"/>
    <xf numFmtId="9" fontId="13" fillId="0" borderId="1" xfId="3" applyFont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0" borderId="9" xfId="0" applyFont="1" applyFill="1" applyBorder="1" applyAlignment="1">
      <alignment horizontal="center"/>
    </xf>
    <xf numFmtId="0" fontId="27" fillId="0" borderId="0" xfId="0" applyFont="1"/>
    <xf numFmtId="0" fontId="27" fillId="0" borderId="1" xfId="0" applyFont="1" applyBorder="1" applyAlignment="1">
      <alignment horizontal="left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167" fontId="27" fillId="0" borderId="1" xfId="0" applyNumberFormat="1" applyFont="1" applyBorder="1" applyAlignment="1">
      <alignment horizontal="center"/>
    </xf>
    <xf numFmtId="9" fontId="12" fillId="0" borderId="1" xfId="3" applyFont="1" applyBorder="1" applyAlignment="1">
      <alignment horizontal="center"/>
    </xf>
    <xf numFmtId="43" fontId="13" fillId="0" borderId="1" xfId="0" applyNumberFormat="1" applyFont="1" applyBorder="1" applyAlignment="1">
      <alignment horizontal="center" vertical="center"/>
    </xf>
    <xf numFmtId="43" fontId="13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 vertical="center"/>
    </xf>
    <xf numFmtId="43" fontId="12" fillId="0" borderId="0" xfId="0" applyNumberFormat="1" applyFont="1" applyAlignment="1">
      <alignment horizontal="center"/>
    </xf>
    <xf numFmtId="43" fontId="5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168" fontId="13" fillId="0" borderId="1" xfId="0" applyNumberFormat="1" applyFont="1" applyBorder="1" applyAlignment="1">
      <alignment horizontal="center" vertical="center"/>
    </xf>
    <xf numFmtId="43" fontId="7" fillId="0" borderId="0" xfId="0" applyNumberFormat="1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7" fontId="5" fillId="0" borderId="0" xfId="0" applyNumberFormat="1" applyFont="1"/>
    <xf numFmtId="43" fontId="15" fillId="0" borderId="0" xfId="0" applyNumberFormat="1" applyFont="1" applyAlignment="1">
      <alignment horizontal="center" vertical="center"/>
    </xf>
    <xf numFmtId="43" fontId="21" fillId="0" borderId="0" xfId="0" applyNumberFormat="1" applyFont="1" applyAlignment="1">
      <alignment horizontal="center"/>
    </xf>
    <xf numFmtId="0" fontId="18" fillId="0" borderId="1" xfId="0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44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3" fontId="15" fillId="0" borderId="0" xfId="0" applyNumberFormat="1" applyFont="1"/>
    <xf numFmtId="43" fontId="12" fillId="0" borderId="0" xfId="0" applyNumberFormat="1" applyFont="1"/>
    <xf numFmtId="0" fontId="17" fillId="0" borderId="2" xfId="0" applyFont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7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3" fontId="18" fillId="3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textRotation="90"/>
    </xf>
    <xf numFmtId="49" fontId="1" fillId="2" borderId="8" xfId="0" applyNumberFormat="1" applyFont="1" applyFill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3" fontId="29" fillId="2" borderId="8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3" fontId="3" fillId="5" borderId="8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3" fontId="3" fillId="5" borderId="1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0" fillId="0" borderId="0" xfId="0" applyFont="1"/>
    <xf numFmtId="0" fontId="3" fillId="2" borderId="1" xfId="0" applyFont="1" applyFill="1" applyBorder="1" applyAlignment="1">
      <alignment horizontal="center" vertical="center" textRotation="90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3" fillId="0" borderId="22" xfId="0" applyFont="1" applyBorder="1" applyAlignment="1">
      <alignment vertical="top"/>
    </xf>
    <xf numFmtId="0" fontId="33" fillId="0" borderId="23" xfId="0" applyFont="1" applyBorder="1" applyAlignment="1">
      <alignment vertical="top"/>
    </xf>
    <xf numFmtId="0" fontId="33" fillId="0" borderId="24" xfId="0" applyFont="1" applyBorder="1" applyAlignment="1">
      <alignment vertical="top"/>
    </xf>
    <xf numFmtId="0" fontId="33" fillId="0" borderId="0" xfId="0" applyFont="1" applyAlignment="1">
      <alignment wrapText="1"/>
    </xf>
    <xf numFmtId="0" fontId="34" fillId="0" borderId="0" xfId="0" applyFont="1"/>
    <xf numFmtId="0" fontId="33" fillId="0" borderId="0" xfId="0" applyFont="1"/>
    <xf numFmtId="0" fontId="0" fillId="2" borderId="0" xfId="0" applyFill="1" applyBorder="1"/>
    <xf numFmtId="3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26" xfId="0" applyBorder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2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166" fontId="22" fillId="0" borderId="1" xfId="0" applyNumberFormat="1" applyFont="1" applyBorder="1" applyAlignment="1">
      <alignment horizontal="center" vertical="center"/>
    </xf>
    <xf numFmtId="166" fontId="25" fillId="0" borderId="8" xfId="0" applyNumberFormat="1" applyFont="1" applyBorder="1" applyAlignment="1">
      <alignment horizontal="center" vertical="center"/>
    </xf>
    <xf numFmtId="166" fontId="25" fillId="0" borderId="9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17" fillId="2" borderId="8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164" fontId="20" fillId="0" borderId="2" xfId="0" applyNumberFormat="1" applyFont="1" applyBorder="1" applyAlignment="1">
      <alignment horizontal="center" vertical="center"/>
    </xf>
    <xf numFmtId="164" fontId="20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4" fillId="0" borderId="8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3" fillId="0" borderId="3" xfId="0" applyFont="1" applyBorder="1" applyAlignment="1">
      <alignment horizontal="left"/>
    </xf>
    <xf numFmtId="166" fontId="22" fillId="0" borderId="8" xfId="0" applyNumberFormat="1" applyFont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49" fontId="14" fillId="2" borderId="16" xfId="0" applyNumberFormat="1" applyFont="1" applyFill="1" applyBorder="1" applyAlignment="1">
      <alignment horizontal="right" vertical="center"/>
    </xf>
    <xf numFmtId="49" fontId="14" fillId="2" borderId="6" xfId="0" applyNumberFormat="1" applyFont="1" applyFill="1" applyBorder="1" applyAlignment="1">
      <alignment horizontal="right" vertical="center"/>
    </xf>
    <xf numFmtId="49" fontId="14" fillId="2" borderId="7" xfId="0" applyNumberFormat="1" applyFont="1" applyFill="1" applyBorder="1" applyAlignment="1">
      <alignment horizontal="right" vertical="center"/>
    </xf>
    <xf numFmtId="0" fontId="3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</cellXfs>
  <cellStyles count="4">
    <cellStyle name="Moeda 2" xfId="2"/>
    <cellStyle name="Normal" xfId="0" builtinId="0"/>
    <cellStyle name="Normal 2" xfId="1"/>
    <cellStyle name="Porcentagem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145255</xdr:colOff>
      <xdr:row>0</xdr:row>
      <xdr:rowOff>104775</xdr:rowOff>
    </xdr:from>
    <xdr:to>
      <xdr:col>1</xdr:col>
      <xdr:colOff>916780</xdr:colOff>
      <xdr:row>2</xdr:row>
      <xdr:rowOff>276225</xdr:rowOff>
    </xdr:to>
    <xdr:pic>
      <xdr:nvPicPr>
        <xdr:cNvPr id="3" name="Imagem 2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429" r="21428" b="16240"/>
        <a:stretch>
          <a:fillRect/>
        </a:stretch>
      </xdr:blipFill>
      <xdr:spPr bwMode="auto">
        <a:xfrm>
          <a:off x="145255" y="104775"/>
          <a:ext cx="1000125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213632</xdr:colOff>
      <xdr:row>0</xdr:row>
      <xdr:rowOff>180975</xdr:rowOff>
    </xdr:from>
    <xdr:to>
      <xdr:col>14</xdr:col>
      <xdr:colOff>180975</xdr:colOff>
      <xdr:row>2</xdr:row>
      <xdr:rowOff>304800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0807" y="180975"/>
          <a:ext cx="957943" cy="752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219076</xdr:colOff>
      <xdr:row>0</xdr:row>
      <xdr:rowOff>85726</xdr:rowOff>
    </xdr:from>
    <xdr:to>
      <xdr:col>14</xdr:col>
      <xdr:colOff>180976</xdr:colOff>
      <xdr:row>0</xdr:row>
      <xdr:rowOff>847726</xdr:rowOff>
    </xdr:to>
    <xdr:pic>
      <xdr:nvPicPr>
        <xdr:cNvPr id="3" name="Imagem 2" descr="logo nov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6" y="85726"/>
          <a:ext cx="9048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28575</xdr:rowOff>
    </xdr:from>
    <xdr:to>
      <xdr:col>1</xdr:col>
      <xdr:colOff>933450</xdr:colOff>
      <xdr:row>0</xdr:row>
      <xdr:rowOff>857250</xdr:rowOff>
    </xdr:to>
    <xdr:pic>
      <xdr:nvPicPr>
        <xdr:cNvPr id="4" name="Imagem 3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429" r="21428" b="16240"/>
        <a:stretch>
          <a:fillRect/>
        </a:stretch>
      </xdr:blipFill>
      <xdr:spPr bwMode="auto">
        <a:xfrm>
          <a:off x="342900" y="28575"/>
          <a:ext cx="85725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I21" sqref="I21"/>
    </sheetView>
  </sheetViews>
  <sheetFormatPr defaultRowHeight="15" x14ac:dyDescent="0.25"/>
  <cols>
    <col min="3" max="3" width="11.5703125" bestFit="1" customWidth="1"/>
    <col min="4" max="4" width="12.7109375" bestFit="1" customWidth="1"/>
    <col min="6" max="6" width="10.5703125" bestFit="1" customWidth="1"/>
    <col min="7" max="7" width="12.5703125" bestFit="1" customWidth="1"/>
    <col min="8" max="9" width="11.7109375" bestFit="1" customWidth="1"/>
    <col min="11" max="11" width="12.5703125" bestFit="1" customWidth="1"/>
    <col min="13" max="13" width="17.7109375" bestFit="1" customWidth="1"/>
    <col min="14" max="14" width="12.140625" bestFit="1" customWidth="1"/>
  </cols>
  <sheetData>
    <row r="1" spans="1:14" x14ac:dyDescent="0.25">
      <c r="A1" s="235" t="s">
        <v>91</v>
      </c>
      <c r="B1" s="235"/>
      <c r="C1" s="235"/>
      <c r="D1" s="20"/>
      <c r="E1" s="20"/>
      <c r="F1" s="20"/>
      <c r="G1" s="20"/>
      <c r="H1" s="20"/>
      <c r="I1" s="20"/>
      <c r="J1" s="20"/>
      <c r="K1" s="20"/>
      <c r="L1" s="20"/>
      <c r="M1" s="26"/>
      <c r="N1" s="20"/>
    </row>
    <row r="2" spans="1:14" x14ac:dyDescent="0.25">
      <c r="A2" s="236" t="s">
        <v>77</v>
      </c>
      <c r="B2" s="236"/>
      <c r="C2" s="21" t="s">
        <v>92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6"/>
    </row>
    <row r="3" spans="1:14" s="20" customFormat="1" x14ac:dyDescent="0.25">
      <c r="A3" s="33"/>
      <c r="B3" s="33"/>
      <c r="C3" s="21"/>
      <c r="N3" s="26"/>
    </row>
    <row r="4" spans="1:14" s="20" customFormat="1" x14ac:dyDescent="0.25">
      <c r="A4" s="13"/>
      <c r="B4" s="13"/>
      <c r="C4" s="13"/>
      <c r="D4" s="13"/>
      <c r="E4" s="13"/>
      <c r="F4" s="13"/>
      <c r="G4" s="13"/>
      <c r="H4" s="13"/>
      <c r="I4" s="37"/>
      <c r="J4" s="37"/>
      <c r="K4" s="37"/>
      <c r="L4" s="13"/>
      <c r="M4" s="13"/>
      <c r="N4" s="13"/>
    </row>
    <row r="5" spans="1:14" ht="15.75" thickBot="1" x14ac:dyDescent="0.3">
      <c r="A5" s="223" t="s">
        <v>80</v>
      </c>
      <c r="B5" s="229"/>
      <c r="C5" s="224"/>
      <c r="D5" s="20"/>
      <c r="E5" s="223" t="s">
        <v>81</v>
      </c>
      <c r="F5" s="229"/>
      <c r="G5" s="224"/>
      <c r="H5" s="27"/>
      <c r="I5" s="232" t="s">
        <v>84</v>
      </c>
      <c r="J5" s="233"/>
      <c r="K5" s="234"/>
      <c r="L5" s="20"/>
      <c r="M5" s="223" t="s">
        <v>85</v>
      </c>
      <c r="N5" s="224"/>
    </row>
    <row r="6" spans="1:14" ht="15.75" thickBot="1" x14ac:dyDescent="0.3">
      <c r="A6" s="230" t="s">
        <v>79</v>
      </c>
      <c r="B6" s="231"/>
      <c r="C6" s="36">
        <v>2487.6</v>
      </c>
      <c r="D6" s="20"/>
      <c r="E6" s="230" t="s">
        <v>82</v>
      </c>
      <c r="F6" s="231"/>
      <c r="G6" s="36">
        <v>77708.399999999994</v>
      </c>
      <c r="H6" s="20"/>
      <c r="I6" s="230" t="s">
        <v>83</v>
      </c>
      <c r="J6" s="231"/>
      <c r="K6" s="36">
        <v>7413.6</v>
      </c>
      <c r="L6" s="20"/>
      <c r="M6" s="31" t="s">
        <v>86</v>
      </c>
      <c r="N6" s="35">
        <v>6676.8</v>
      </c>
    </row>
    <row r="7" spans="1:14" x14ac:dyDescent="0.25">
      <c r="A7" s="227" t="s">
        <v>88</v>
      </c>
      <c r="B7" s="228"/>
      <c r="C7" s="25">
        <v>63.6</v>
      </c>
      <c r="D7" s="20"/>
      <c r="E7" s="227" t="s">
        <v>88</v>
      </c>
      <c r="F7" s="228"/>
      <c r="G7" s="25">
        <v>2296</v>
      </c>
      <c r="H7" s="20"/>
      <c r="I7" s="227" t="s">
        <v>88</v>
      </c>
      <c r="J7" s="228"/>
      <c r="K7" s="25">
        <v>127.2</v>
      </c>
      <c r="L7" s="20"/>
      <c r="M7" s="34" t="s">
        <v>89</v>
      </c>
      <c r="N7" s="139">
        <v>576</v>
      </c>
    </row>
    <row r="8" spans="1:14" x14ac:dyDescent="0.25">
      <c r="A8" s="225" t="s">
        <v>89</v>
      </c>
      <c r="B8" s="226"/>
      <c r="C8" s="23">
        <v>318</v>
      </c>
      <c r="D8" s="20"/>
      <c r="E8" s="227" t="s">
        <v>89</v>
      </c>
      <c r="F8" s="228"/>
      <c r="G8" s="23">
        <v>11389.2</v>
      </c>
      <c r="H8" s="20"/>
      <c r="I8" s="227" t="s">
        <v>89</v>
      </c>
      <c r="J8" s="228"/>
      <c r="K8" s="23">
        <v>1152</v>
      </c>
      <c r="L8" s="20"/>
      <c r="M8" s="34" t="s">
        <v>94</v>
      </c>
      <c r="N8" s="139">
        <f>190.8+576</f>
        <v>766.8</v>
      </c>
    </row>
    <row r="9" spans="1:14" x14ac:dyDescent="0.25">
      <c r="A9" s="225" t="s">
        <v>93</v>
      </c>
      <c r="B9" s="226"/>
      <c r="C9" s="23">
        <v>63.6</v>
      </c>
      <c r="D9" s="20"/>
      <c r="E9" s="225" t="s">
        <v>93</v>
      </c>
      <c r="F9" s="226"/>
      <c r="G9" s="23">
        <f>12*63.6</f>
        <v>763.2</v>
      </c>
      <c r="H9" s="20"/>
      <c r="I9" s="225" t="s">
        <v>93</v>
      </c>
      <c r="J9" s="226"/>
      <c r="K9" s="23">
        <v>63.6</v>
      </c>
      <c r="L9" s="20"/>
      <c r="M9" s="118" t="s">
        <v>107</v>
      </c>
      <c r="N9" s="140">
        <v>288</v>
      </c>
    </row>
    <row r="10" spans="1:14" x14ac:dyDescent="0.25">
      <c r="A10" s="220" t="s">
        <v>107</v>
      </c>
      <c r="B10" s="219"/>
      <c r="C10" s="23">
        <v>127.2</v>
      </c>
      <c r="D10" s="20"/>
      <c r="E10" s="227" t="s">
        <v>94</v>
      </c>
      <c r="F10" s="228"/>
      <c r="G10" s="23">
        <f>826.8+6336</f>
        <v>7162.8</v>
      </c>
      <c r="H10" s="20"/>
      <c r="I10" s="227" t="s">
        <v>94</v>
      </c>
      <c r="J10" s="228"/>
      <c r="K10" s="25">
        <v>127.2</v>
      </c>
      <c r="L10" s="20"/>
      <c r="M10" s="135" t="s">
        <v>110</v>
      </c>
      <c r="N10" s="140">
        <f>127.2+288</f>
        <v>415.2</v>
      </c>
    </row>
    <row r="11" spans="1:14" x14ac:dyDescent="0.25">
      <c r="A11" s="219" t="s">
        <v>112</v>
      </c>
      <c r="B11" s="219"/>
      <c r="C11" s="23">
        <f>190.8+288</f>
        <v>478.8</v>
      </c>
      <c r="D11" s="20"/>
      <c r="E11" s="220" t="s">
        <v>107</v>
      </c>
      <c r="F11" s="219"/>
      <c r="G11" s="23">
        <v>5973.6</v>
      </c>
      <c r="H11" s="20"/>
      <c r="I11" s="220" t="s">
        <v>107</v>
      </c>
      <c r="J11" s="219"/>
      <c r="K11" s="23">
        <v>478.8</v>
      </c>
      <c r="L11" s="20"/>
      <c r="M11" s="142" t="s">
        <v>112</v>
      </c>
      <c r="N11" s="140">
        <f>127.2+576</f>
        <v>703.2</v>
      </c>
    </row>
    <row r="12" spans="1:14" x14ac:dyDescent="0.25">
      <c r="A12" s="220"/>
      <c r="B12" s="219"/>
      <c r="C12" s="23"/>
      <c r="D12" s="20"/>
      <c r="E12" s="219" t="s">
        <v>110</v>
      </c>
      <c r="F12" s="219"/>
      <c r="G12" s="23">
        <f>1462.8+3744</f>
        <v>5206.8</v>
      </c>
      <c r="H12" s="20"/>
      <c r="I12" s="219" t="s">
        <v>110</v>
      </c>
      <c r="J12" s="219"/>
      <c r="K12" s="23">
        <f>63.6</f>
        <v>63.6</v>
      </c>
      <c r="L12" s="20"/>
      <c r="M12" s="28"/>
      <c r="N12" s="141"/>
    </row>
    <row r="13" spans="1:14" x14ac:dyDescent="0.25">
      <c r="A13" s="220"/>
      <c r="B13" s="219"/>
      <c r="C13" s="23"/>
      <c r="D13" s="20"/>
      <c r="E13" s="219" t="s">
        <v>112</v>
      </c>
      <c r="F13" s="219"/>
      <c r="G13" s="23">
        <f>1144.8+6336</f>
        <v>7480.8</v>
      </c>
      <c r="H13" s="20"/>
      <c r="I13" s="219" t="s">
        <v>112</v>
      </c>
      <c r="J13" s="219"/>
      <c r="K13" s="23">
        <f>63.6+576</f>
        <v>639.6</v>
      </c>
      <c r="L13" s="20"/>
      <c r="M13" s="29"/>
      <c r="N13" s="141"/>
    </row>
    <row r="14" spans="1:14" x14ac:dyDescent="0.25">
      <c r="A14" s="220"/>
      <c r="B14" s="219"/>
      <c r="C14" s="23"/>
      <c r="D14" s="20"/>
      <c r="E14" s="219"/>
      <c r="F14" s="219"/>
      <c r="G14" s="23"/>
      <c r="H14" s="20"/>
      <c r="I14" s="221"/>
      <c r="J14" s="222"/>
      <c r="K14" s="23"/>
      <c r="L14" s="20"/>
      <c r="M14" s="28"/>
      <c r="N14" s="141"/>
    </row>
    <row r="15" spans="1:14" x14ac:dyDescent="0.25">
      <c r="A15" s="220"/>
      <c r="B15" s="219"/>
      <c r="C15" s="23"/>
      <c r="D15" s="20"/>
      <c r="E15" s="219"/>
      <c r="F15" s="219"/>
      <c r="G15" s="23"/>
      <c r="H15" s="20"/>
      <c r="I15" s="221"/>
      <c r="J15" s="222"/>
      <c r="K15" s="23"/>
      <c r="L15" s="20"/>
      <c r="M15" s="28"/>
      <c r="N15" s="141"/>
    </row>
    <row r="16" spans="1:14" x14ac:dyDescent="0.25">
      <c r="A16" s="220"/>
      <c r="B16" s="219"/>
      <c r="C16" s="23"/>
      <c r="D16" s="20"/>
      <c r="E16" s="219"/>
      <c r="F16" s="219"/>
      <c r="G16" s="23"/>
      <c r="H16" s="20"/>
      <c r="I16" s="221"/>
      <c r="J16" s="222"/>
      <c r="K16" s="23"/>
      <c r="L16" s="20"/>
      <c r="M16" s="28"/>
      <c r="N16" s="141"/>
    </row>
    <row r="17" spans="1:15" x14ac:dyDescent="0.25">
      <c r="A17" s="220"/>
      <c r="B17" s="219"/>
      <c r="C17" s="23"/>
      <c r="D17" s="20"/>
      <c r="E17" s="221"/>
      <c r="F17" s="222"/>
      <c r="G17" s="23"/>
      <c r="H17" s="20"/>
      <c r="I17" s="221"/>
      <c r="J17" s="222"/>
      <c r="K17" s="23"/>
      <c r="L17" s="20"/>
      <c r="M17" s="28"/>
      <c r="N17" s="141"/>
    </row>
    <row r="18" spans="1:15" x14ac:dyDescent="0.25">
      <c r="A18" s="218" t="s">
        <v>78</v>
      </c>
      <c r="B18" s="218"/>
      <c r="C18" s="94">
        <f>C6-C7-C8-C9-C10-C11-C12-C13-C14-C15-C16-C17</f>
        <v>1436.4</v>
      </c>
      <c r="D18" s="20"/>
      <c r="E18" s="218" t="s">
        <v>78</v>
      </c>
      <c r="F18" s="218"/>
      <c r="G18" s="24">
        <f>G6-G7-G8-G9-G10-G11-G12-G13-G14-G15-G16-G17</f>
        <v>37435.999999999993</v>
      </c>
      <c r="H18" s="20"/>
      <c r="I18" s="218" t="s">
        <v>78</v>
      </c>
      <c r="J18" s="218"/>
      <c r="K18" s="24">
        <f>K6-K7-K8-K9-K10-K11-K12-K13-K14-K15-K16-K17</f>
        <v>4761.5999999999995</v>
      </c>
      <c r="L18" s="20"/>
      <c r="M18" s="30" t="s">
        <v>78</v>
      </c>
      <c r="N18" s="94">
        <f>N6-N7-N8-N9-N10-N11-N12-N13-N14-N15-N16-N17</f>
        <v>3927.6000000000004</v>
      </c>
      <c r="O18" s="32"/>
    </row>
    <row r="19" spans="1:15" x14ac:dyDescent="0.25">
      <c r="A19" s="20"/>
      <c r="B19" s="20"/>
      <c r="C19" s="22"/>
      <c r="D19" s="20"/>
      <c r="E19" s="20"/>
      <c r="F19" s="20"/>
      <c r="G19" s="22"/>
      <c r="H19" s="20"/>
      <c r="I19" s="20"/>
      <c r="J19" s="20"/>
      <c r="K19" s="22"/>
      <c r="L19" s="20"/>
      <c r="M19" s="26"/>
      <c r="N19" s="20"/>
      <c r="O19" s="20"/>
    </row>
    <row r="20" spans="1:15" x14ac:dyDescent="0.25">
      <c r="G20" s="26"/>
    </row>
    <row r="21" spans="1:15" x14ac:dyDescent="0.25">
      <c r="G21" s="26"/>
    </row>
    <row r="22" spans="1:15" x14ac:dyDescent="0.25">
      <c r="F22" s="107"/>
    </row>
    <row r="23" spans="1:15" x14ac:dyDescent="0.25">
      <c r="H23" s="26"/>
      <c r="I23" s="26"/>
    </row>
    <row r="24" spans="1:15" x14ac:dyDescent="0.25">
      <c r="D24" s="26"/>
      <c r="G24" s="26"/>
      <c r="H24" s="26"/>
      <c r="I24" s="26"/>
    </row>
    <row r="25" spans="1:15" x14ac:dyDescent="0.25">
      <c r="D25" s="26"/>
    </row>
  </sheetData>
  <mergeCells count="45">
    <mergeCell ref="I15:J15"/>
    <mergeCell ref="I16:J16"/>
    <mergeCell ref="I17:J17"/>
    <mergeCell ref="I18:J18"/>
    <mergeCell ref="I10:J10"/>
    <mergeCell ref="I11:J11"/>
    <mergeCell ref="I12:J12"/>
    <mergeCell ref="I13:J13"/>
    <mergeCell ref="I14:J14"/>
    <mergeCell ref="A1:C1"/>
    <mergeCell ref="A2:B2"/>
    <mergeCell ref="A5:C5"/>
    <mergeCell ref="A6:B6"/>
    <mergeCell ref="A7:B7"/>
    <mergeCell ref="M5:N5"/>
    <mergeCell ref="A8:B8"/>
    <mergeCell ref="A9:B9"/>
    <mergeCell ref="A12:B12"/>
    <mergeCell ref="A14:B14"/>
    <mergeCell ref="E10:F10"/>
    <mergeCell ref="E5:G5"/>
    <mergeCell ref="E6:F6"/>
    <mergeCell ref="E7:F7"/>
    <mergeCell ref="E8:F8"/>
    <mergeCell ref="E9:F9"/>
    <mergeCell ref="I5:K5"/>
    <mergeCell ref="I6:J6"/>
    <mergeCell ref="I7:J7"/>
    <mergeCell ref="I8:J8"/>
    <mergeCell ref="I9:J9"/>
    <mergeCell ref="A15:B15"/>
    <mergeCell ref="A18:B18"/>
    <mergeCell ref="A10:B10"/>
    <mergeCell ref="A11:B11"/>
    <mergeCell ref="A13:B13"/>
    <mergeCell ref="A16:B16"/>
    <mergeCell ref="A17:B17"/>
    <mergeCell ref="E18:F18"/>
    <mergeCell ref="E12:F12"/>
    <mergeCell ref="E14:F14"/>
    <mergeCell ref="E11:F11"/>
    <mergeCell ref="E13:F13"/>
    <mergeCell ref="E16:F16"/>
    <mergeCell ref="E17:F17"/>
    <mergeCell ref="E15:F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5"/>
  <sheetViews>
    <sheetView topLeftCell="J13" zoomScale="90" zoomScaleNormal="90" workbookViewId="0">
      <selection activeCell="V51" sqref="V51:W51"/>
    </sheetView>
  </sheetViews>
  <sheetFormatPr defaultColWidth="9.140625" defaultRowHeight="12.75" x14ac:dyDescent="0.2"/>
  <cols>
    <col min="1" max="1" width="14.42578125" style="39" customWidth="1"/>
    <col min="2" max="2" width="39.140625" style="39" customWidth="1"/>
    <col min="3" max="3" width="23.28515625" style="39" customWidth="1"/>
    <col min="4" max="4" width="23.28515625" style="38" customWidth="1"/>
    <col min="5" max="5" width="11.28515625" style="39" customWidth="1"/>
    <col min="6" max="6" width="13.85546875" style="38" customWidth="1"/>
    <col min="7" max="7" width="14.140625" style="38" customWidth="1"/>
    <col min="8" max="8" width="11.5703125" style="38" customWidth="1"/>
    <col min="9" max="12" width="9.140625" style="38" customWidth="1"/>
    <col min="13" max="15" width="13" style="38" customWidth="1"/>
    <col min="16" max="16" width="13.28515625" style="38" customWidth="1"/>
    <col min="17" max="17" width="13" style="38" customWidth="1"/>
    <col min="18" max="18" width="13.28515625" style="38" customWidth="1"/>
    <col min="19" max="19" width="15" style="38" customWidth="1"/>
    <col min="20" max="20" width="13.5703125" style="38" customWidth="1"/>
    <col min="21" max="23" width="13" style="38" customWidth="1"/>
    <col min="24" max="24" width="15.28515625" style="38" customWidth="1"/>
    <col min="25" max="25" width="9.140625" style="38" customWidth="1"/>
    <col min="26" max="26" width="9.140625" style="39" customWidth="1"/>
    <col min="27" max="27" width="12.85546875" style="38" customWidth="1"/>
    <col min="28" max="29" width="12.5703125" style="38" customWidth="1"/>
    <col min="30" max="30" width="9.85546875" style="38" customWidth="1"/>
    <col min="31" max="32" width="11" style="38" customWidth="1"/>
    <col min="33" max="33" width="13.5703125" style="38" customWidth="1"/>
    <col min="34" max="34" width="10" style="38" customWidth="1"/>
    <col min="35" max="35" width="10.140625" style="38" customWidth="1"/>
    <col min="36" max="37" width="9.140625" style="39" customWidth="1"/>
    <col min="38" max="38" width="10" style="39" bestFit="1" customWidth="1"/>
    <col min="39" max="16384" width="9.140625" style="39"/>
  </cols>
  <sheetData>
    <row r="1" spans="1:35" ht="28.5" customHeight="1" x14ac:dyDescent="0.2">
      <c r="A1" s="98"/>
      <c r="B1" s="99"/>
      <c r="C1" s="100"/>
      <c r="D1" s="17"/>
      <c r="E1" s="17"/>
      <c r="F1" s="17"/>
      <c r="G1" s="17"/>
      <c r="V1" s="178"/>
      <c r="W1" s="178"/>
    </row>
    <row r="2" spans="1:35" ht="28.5" customHeight="1" x14ac:dyDescent="0.2">
      <c r="A2" s="101" t="s">
        <v>60</v>
      </c>
      <c r="B2" s="102"/>
      <c r="C2" s="103"/>
      <c r="D2" s="18"/>
      <c r="E2" s="18"/>
      <c r="F2" s="18"/>
      <c r="G2" s="239" t="s">
        <v>114</v>
      </c>
      <c r="H2" s="239"/>
      <c r="M2" s="38" t="s">
        <v>108</v>
      </c>
      <c r="N2" s="38" t="s">
        <v>109</v>
      </c>
      <c r="O2" s="38" t="s">
        <v>111</v>
      </c>
      <c r="P2" s="38" t="s">
        <v>117</v>
      </c>
      <c r="Q2" s="38" t="s">
        <v>120</v>
      </c>
      <c r="R2" s="76" t="s">
        <v>122</v>
      </c>
      <c r="S2" s="76" t="s">
        <v>125</v>
      </c>
      <c r="T2" s="38" t="s">
        <v>127</v>
      </c>
      <c r="U2" s="38" t="s">
        <v>131</v>
      </c>
      <c r="V2" s="38" t="s">
        <v>134</v>
      </c>
      <c r="W2" s="38" t="s">
        <v>135</v>
      </c>
    </row>
    <row r="3" spans="1:35" s="113" customFormat="1" ht="81" customHeight="1" x14ac:dyDescent="0.2">
      <c r="A3" s="40" t="s">
        <v>66</v>
      </c>
      <c r="B3" s="40" t="s">
        <v>65</v>
      </c>
      <c r="C3" s="111" t="s">
        <v>61</v>
      </c>
      <c r="D3" s="112" t="s">
        <v>71</v>
      </c>
      <c r="E3" s="112" t="s">
        <v>87</v>
      </c>
      <c r="F3" s="112" t="s">
        <v>71</v>
      </c>
      <c r="G3" s="73" t="s">
        <v>88</v>
      </c>
      <c r="H3" s="105" t="s">
        <v>89</v>
      </c>
      <c r="I3" s="245">
        <v>13927</v>
      </c>
      <c r="J3" s="246"/>
      <c r="K3" s="245">
        <v>13880</v>
      </c>
      <c r="L3" s="246"/>
      <c r="M3" s="104">
        <v>13976</v>
      </c>
      <c r="N3" s="104">
        <v>14028</v>
      </c>
      <c r="O3" s="104" t="s">
        <v>112</v>
      </c>
      <c r="P3" s="119" t="s">
        <v>116</v>
      </c>
      <c r="Q3" s="119" t="s">
        <v>121</v>
      </c>
      <c r="R3" s="164" t="s">
        <v>123</v>
      </c>
      <c r="S3" s="168" t="s">
        <v>126</v>
      </c>
      <c r="T3" s="119" t="s">
        <v>129</v>
      </c>
      <c r="U3" s="119" t="s">
        <v>130</v>
      </c>
      <c r="V3" s="176" t="s">
        <v>133</v>
      </c>
      <c r="W3" s="119" t="s">
        <v>136</v>
      </c>
      <c r="X3" s="38"/>
      <c r="Y3" s="38"/>
      <c r="Z3" s="39"/>
      <c r="AA3" s="73" t="s">
        <v>88</v>
      </c>
      <c r="AB3" s="105" t="s">
        <v>89</v>
      </c>
      <c r="AC3" s="245">
        <v>13927</v>
      </c>
      <c r="AD3" s="246"/>
      <c r="AE3" s="245">
        <v>13880</v>
      </c>
      <c r="AF3" s="246"/>
      <c r="AG3" s="119">
        <v>13976</v>
      </c>
      <c r="AH3" s="114"/>
      <c r="AI3" s="114"/>
    </row>
    <row r="4" spans="1:35" ht="12.75" customHeight="1" x14ac:dyDescent="0.2">
      <c r="A4" s="44">
        <v>1</v>
      </c>
      <c r="B4" s="47" t="s">
        <v>0</v>
      </c>
      <c r="C4" s="79" t="s">
        <v>62</v>
      </c>
      <c r="D4" s="81" t="s">
        <v>72</v>
      </c>
      <c r="E4" s="80">
        <v>63.6</v>
      </c>
      <c r="F4" s="81" t="s">
        <v>72</v>
      </c>
      <c r="G4" s="41">
        <v>1</v>
      </c>
      <c r="H4" s="41"/>
      <c r="I4" s="41">
        <v>2</v>
      </c>
      <c r="J4" s="41"/>
      <c r="K4" s="41"/>
      <c r="L4" s="41"/>
      <c r="M4" s="41">
        <v>3</v>
      </c>
      <c r="N4" s="41">
        <v>1</v>
      </c>
      <c r="O4" s="41">
        <v>1</v>
      </c>
      <c r="P4" s="41">
        <v>2</v>
      </c>
      <c r="Q4" s="41"/>
      <c r="R4" s="41">
        <v>2</v>
      </c>
      <c r="S4" s="41">
        <v>2</v>
      </c>
      <c r="T4" s="41">
        <v>1</v>
      </c>
      <c r="U4" s="41">
        <v>2</v>
      </c>
      <c r="V4" s="81">
        <v>3</v>
      </c>
      <c r="W4" s="41">
        <v>1</v>
      </c>
      <c r="AA4" s="82">
        <f t="shared" ref="AA4:AA50" si="0">E4*G4</f>
        <v>63.6</v>
      </c>
      <c r="AB4" s="82">
        <f t="shared" ref="AB4:AB50" si="1">H4*E4</f>
        <v>0</v>
      </c>
      <c r="AC4" s="82">
        <f t="shared" ref="AC4:AC50" si="2">I4*E4</f>
        <v>127.2</v>
      </c>
      <c r="AD4" s="82">
        <f t="shared" ref="AD4:AD50" si="3">J4*E4</f>
        <v>0</v>
      </c>
      <c r="AE4" s="82">
        <f t="shared" ref="AE4:AE50" si="4">K4*E4</f>
        <v>0</v>
      </c>
      <c r="AF4" s="82">
        <f t="shared" ref="AF4:AF50" si="5">L4*E4</f>
        <v>0</v>
      </c>
      <c r="AG4" s="123">
        <f t="shared" ref="AG4:AG50" si="6">M4*E4</f>
        <v>190.8</v>
      </c>
      <c r="AH4" s="41"/>
      <c r="AI4" s="41"/>
    </row>
    <row r="5" spans="1:35" ht="12.75" customHeight="1" x14ac:dyDescent="0.2">
      <c r="A5" s="42">
        <v>2</v>
      </c>
      <c r="B5" s="43" t="s">
        <v>1</v>
      </c>
      <c r="C5" s="79" t="s">
        <v>62</v>
      </c>
      <c r="D5" s="81" t="s">
        <v>72</v>
      </c>
      <c r="E5" s="80">
        <v>63.6</v>
      </c>
      <c r="F5" s="81" t="s">
        <v>72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81"/>
      <c r="W5" s="41"/>
      <c r="AA5" s="82">
        <f t="shared" si="0"/>
        <v>0</v>
      </c>
      <c r="AB5" s="82">
        <f t="shared" si="1"/>
        <v>0</v>
      </c>
      <c r="AC5" s="82">
        <f t="shared" si="2"/>
        <v>0</v>
      </c>
      <c r="AD5" s="82">
        <f t="shared" si="3"/>
        <v>0</v>
      </c>
      <c r="AE5" s="82">
        <f t="shared" si="4"/>
        <v>0</v>
      </c>
      <c r="AF5" s="82">
        <f t="shared" si="5"/>
        <v>0</v>
      </c>
      <c r="AG5" s="123">
        <f t="shared" si="6"/>
        <v>0</v>
      </c>
      <c r="AH5" s="41"/>
      <c r="AI5" s="41"/>
    </row>
    <row r="6" spans="1:35" s="46" customFormat="1" ht="12.75" customHeight="1" x14ac:dyDescent="0.2">
      <c r="A6" s="44">
        <v>3</v>
      </c>
      <c r="B6" s="43" t="s">
        <v>2</v>
      </c>
      <c r="C6" s="79" t="s">
        <v>62</v>
      </c>
      <c r="D6" s="81" t="s">
        <v>72</v>
      </c>
      <c r="E6" s="80">
        <v>63.6</v>
      </c>
      <c r="F6" s="81" t="s">
        <v>72</v>
      </c>
      <c r="G6" s="45">
        <v>1</v>
      </c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>
        <v>1</v>
      </c>
      <c r="V6" s="85"/>
      <c r="W6" s="45"/>
      <c r="X6" s="83"/>
      <c r="Y6" s="83"/>
      <c r="AA6" s="82">
        <f t="shared" si="0"/>
        <v>63.6</v>
      </c>
      <c r="AB6" s="82">
        <f t="shared" si="1"/>
        <v>0</v>
      </c>
      <c r="AC6" s="82">
        <f t="shared" si="2"/>
        <v>0</v>
      </c>
      <c r="AD6" s="82">
        <f t="shared" si="3"/>
        <v>0</v>
      </c>
      <c r="AE6" s="82">
        <f t="shared" si="4"/>
        <v>0</v>
      </c>
      <c r="AF6" s="82">
        <f t="shared" si="5"/>
        <v>0</v>
      </c>
      <c r="AG6" s="123">
        <f t="shared" si="6"/>
        <v>0</v>
      </c>
      <c r="AH6" s="45"/>
      <c r="AI6" s="45"/>
    </row>
    <row r="7" spans="1:35" s="46" customFormat="1" ht="12.75" customHeight="1" x14ac:dyDescent="0.2">
      <c r="A7" s="42">
        <v>4</v>
      </c>
      <c r="B7" s="43" t="s">
        <v>41</v>
      </c>
      <c r="C7" s="79" t="s">
        <v>62</v>
      </c>
      <c r="D7" s="81" t="s">
        <v>72</v>
      </c>
      <c r="E7" s="80">
        <v>63.6</v>
      </c>
      <c r="F7" s="81" t="s">
        <v>72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85"/>
      <c r="W7" s="45"/>
      <c r="X7" s="83"/>
      <c r="Y7" s="83"/>
      <c r="AA7" s="82">
        <f t="shared" si="0"/>
        <v>0</v>
      </c>
      <c r="AB7" s="82">
        <f t="shared" si="1"/>
        <v>0</v>
      </c>
      <c r="AC7" s="82">
        <f t="shared" si="2"/>
        <v>0</v>
      </c>
      <c r="AD7" s="82">
        <f t="shared" si="3"/>
        <v>0</v>
      </c>
      <c r="AE7" s="82">
        <f t="shared" si="4"/>
        <v>0</v>
      </c>
      <c r="AF7" s="82">
        <f t="shared" si="5"/>
        <v>0</v>
      </c>
      <c r="AG7" s="123">
        <f t="shared" si="6"/>
        <v>0</v>
      </c>
      <c r="AH7" s="45"/>
      <c r="AI7" s="45"/>
    </row>
    <row r="8" spans="1:35" s="46" customFormat="1" ht="15" customHeight="1" x14ac:dyDescent="0.2">
      <c r="A8" s="44">
        <v>5</v>
      </c>
      <c r="B8" s="47" t="s">
        <v>3</v>
      </c>
      <c r="C8" s="79" t="s">
        <v>62</v>
      </c>
      <c r="D8" s="81" t="s">
        <v>72</v>
      </c>
      <c r="E8" s="80">
        <v>63.6</v>
      </c>
      <c r="F8" s="81" t="s">
        <v>72</v>
      </c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85"/>
      <c r="W8" s="45"/>
      <c r="X8" s="83"/>
      <c r="Y8" s="83"/>
      <c r="AA8" s="82">
        <f t="shared" si="0"/>
        <v>0</v>
      </c>
      <c r="AB8" s="82">
        <f t="shared" si="1"/>
        <v>0</v>
      </c>
      <c r="AC8" s="82">
        <f t="shared" si="2"/>
        <v>0</v>
      </c>
      <c r="AD8" s="82">
        <f t="shared" si="3"/>
        <v>0</v>
      </c>
      <c r="AE8" s="82">
        <f t="shared" si="4"/>
        <v>0</v>
      </c>
      <c r="AF8" s="82">
        <f t="shared" si="5"/>
        <v>0</v>
      </c>
      <c r="AG8" s="123">
        <f t="shared" si="6"/>
        <v>0</v>
      </c>
      <c r="AH8" s="45"/>
      <c r="AI8" s="45"/>
    </row>
    <row r="9" spans="1:35" s="46" customFormat="1" ht="15" customHeight="1" x14ac:dyDescent="0.2">
      <c r="A9" s="42">
        <v>6</v>
      </c>
      <c r="B9" s="47" t="s">
        <v>5</v>
      </c>
      <c r="C9" s="79" t="s">
        <v>62</v>
      </c>
      <c r="D9" s="81" t="s">
        <v>72</v>
      </c>
      <c r="E9" s="80">
        <v>63.6</v>
      </c>
      <c r="F9" s="81" t="s">
        <v>72</v>
      </c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85"/>
      <c r="W9" s="45"/>
      <c r="X9" s="83"/>
      <c r="Y9" s="83"/>
      <c r="AA9" s="82">
        <f t="shared" si="0"/>
        <v>0</v>
      </c>
      <c r="AB9" s="82">
        <f t="shared" si="1"/>
        <v>0</v>
      </c>
      <c r="AC9" s="82">
        <f t="shared" si="2"/>
        <v>0</v>
      </c>
      <c r="AD9" s="82">
        <f t="shared" si="3"/>
        <v>0</v>
      </c>
      <c r="AE9" s="82">
        <f t="shared" si="4"/>
        <v>0</v>
      </c>
      <c r="AF9" s="82">
        <f t="shared" si="5"/>
        <v>0</v>
      </c>
      <c r="AG9" s="123">
        <f t="shared" si="6"/>
        <v>0</v>
      </c>
      <c r="AH9" s="45"/>
      <c r="AI9" s="45"/>
    </row>
    <row r="10" spans="1:35" ht="15" customHeight="1" x14ac:dyDescent="0.2">
      <c r="A10" s="44">
        <v>7</v>
      </c>
      <c r="B10" s="43" t="s">
        <v>4</v>
      </c>
      <c r="C10" s="79" t="s">
        <v>62</v>
      </c>
      <c r="D10" s="81" t="s">
        <v>72</v>
      </c>
      <c r="E10" s="80">
        <v>63.6</v>
      </c>
      <c r="F10" s="81" t="s">
        <v>72</v>
      </c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>
        <v>1</v>
      </c>
      <c r="V10" s="81"/>
      <c r="W10" s="41"/>
      <c r="AA10" s="82">
        <f t="shared" si="0"/>
        <v>0</v>
      </c>
      <c r="AB10" s="82">
        <f t="shared" si="1"/>
        <v>0</v>
      </c>
      <c r="AC10" s="82">
        <f t="shared" si="2"/>
        <v>0</v>
      </c>
      <c r="AD10" s="82">
        <f t="shared" si="3"/>
        <v>0</v>
      </c>
      <c r="AE10" s="82">
        <f t="shared" si="4"/>
        <v>0</v>
      </c>
      <c r="AF10" s="82">
        <f t="shared" si="5"/>
        <v>0</v>
      </c>
      <c r="AG10" s="123">
        <f t="shared" si="6"/>
        <v>0</v>
      </c>
      <c r="AH10" s="41"/>
      <c r="AI10" s="41"/>
    </row>
    <row r="11" spans="1:35" ht="15" customHeight="1" x14ac:dyDescent="0.2">
      <c r="A11" s="42">
        <v>8</v>
      </c>
      <c r="B11" s="43" t="s">
        <v>20</v>
      </c>
      <c r="C11" s="79" t="s">
        <v>62</v>
      </c>
      <c r="D11" s="81" t="s">
        <v>72</v>
      </c>
      <c r="E11" s="80">
        <v>63.6</v>
      </c>
      <c r="F11" s="81" t="s">
        <v>72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81"/>
      <c r="W11" s="41"/>
      <c r="AA11" s="82">
        <f t="shared" si="0"/>
        <v>0</v>
      </c>
      <c r="AB11" s="82">
        <f t="shared" si="1"/>
        <v>0</v>
      </c>
      <c r="AC11" s="82">
        <f t="shared" si="2"/>
        <v>0</v>
      </c>
      <c r="AD11" s="82">
        <f t="shared" si="3"/>
        <v>0</v>
      </c>
      <c r="AE11" s="82">
        <f t="shared" si="4"/>
        <v>0</v>
      </c>
      <c r="AF11" s="82">
        <f t="shared" si="5"/>
        <v>0</v>
      </c>
      <c r="AG11" s="123">
        <f t="shared" si="6"/>
        <v>0</v>
      </c>
      <c r="AH11" s="41"/>
      <c r="AI11" s="41"/>
    </row>
    <row r="12" spans="1:35" s="46" customFormat="1" ht="15" customHeight="1" x14ac:dyDescent="0.2">
      <c r="A12" s="44">
        <v>9</v>
      </c>
      <c r="B12" s="48" t="s">
        <v>38</v>
      </c>
      <c r="C12" s="84" t="s">
        <v>63</v>
      </c>
      <c r="D12" s="85" t="s">
        <v>76</v>
      </c>
      <c r="E12" s="80">
        <v>63.6</v>
      </c>
      <c r="F12" s="85" t="s">
        <v>76</v>
      </c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85"/>
      <c r="W12" s="45"/>
      <c r="X12" s="83"/>
      <c r="Y12" s="83"/>
      <c r="AA12" s="82">
        <f t="shared" si="0"/>
        <v>0</v>
      </c>
      <c r="AB12" s="82">
        <f t="shared" si="1"/>
        <v>0</v>
      </c>
      <c r="AC12" s="82">
        <f t="shared" si="2"/>
        <v>0</v>
      </c>
      <c r="AD12" s="82">
        <f t="shared" si="3"/>
        <v>0</v>
      </c>
      <c r="AE12" s="82">
        <f t="shared" si="4"/>
        <v>0</v>
      </c>
      <c r="AF12" s="82">
        <f t="shared" si="5"/>
        <v>0</v>
      </c>
      <c r="AG12" s="123">
        <f t="shared" si="6"/>
        <v>0</v>
      </c>
      <c r="AH12" s="45"/>
      <c r="AI12" s="45"/>
    </row>
    <row r="13" spans="1:35" ht="15" customHeight="1" x14ac:dyDescent="0.2">
      <c r="A13" s="42">
        <v>10</v>
      </c>
      <c r="B13" s="48" t="s">
        <v>39</v>
      </c>
      <c r="C13" s="84" t="s">
        <v>63</v>
      </c>
      <c r="D13" s="85" t="s">
        <v>76</v>
      </c>
      <c r="E13" s="80">
        <v>63.6</v>
      </c>
      <c r="F13" s="85" t="s">
        <v>76</v>
      </c>
      <c r="G13" s="41"/>
      <c r="H13" s="41"/>
      <c r="I13" s="41"/>
      <c r="J13" s="41"/>
      <c r="K13" s="41"/>
      <c r="L13" s="41"/>
      <c r="M13" s="41"/>
      <c r="N13" s="41">
        <v>2</v>
      </c>
      <c r="O13" s="41"/>
      <c r="P13" s="41"/>
      <c r="Q13" s="41"/>
      <c r="R13" s="41"/>
      <c r="S13" s="41"/>
      <c r="T13" s="41"/>
      <c r="U13" s="41"/>
      <c r="V13" s="81"/>
      <c r="W13" s="41"/>
      <c r="AA13" s="82">
        <f t="shared" si="0"/>
        <v>0</v>
      </c>
      <c r="AB13" s="82">
        <f t="shared" si="1"/>
        <v>0</v>
      </c>
      <c r="AC13" s="82">
        <f t="shared" si="2"/>
        <v>0</v>
      </c>
      <c r="AD13" s="82">
        <f t="shared" si="3"/>
        <v>0</v>
      </c>
      <c r="AE13" s="82">
        <f t="shared" si="4"/>
        <v>0</v>
      </c>
      <c r="AF13" s="82">
        <f t="shared" si="5"/>
        <v>0</v>
      </c>
      <c r="AG13" s="123">
        <f t="shared" si="6"/>
        <v>0</v>
      </c>
      <c r="AH13" s="41"/>
      <c r="AI13" s="41"/>
    </row>
    <row r="14" spans="1:35" ht="15" customHeight="1" x14ac:dyDescent="0.2">
      <c r="A14" s="44">
        <v>11</v>
      </c>
      <c r="B14" s="48" t="s">
        <v>40</v>
      </c>
      <c r="C14" s="84" t="s">
        <v>63</v>
      </c>
      <c r="D14" s="85" t="s">
        <v>76</v>
      </c>
      <c r="E14" s="80">
        <v>63.6</v>
      </c>
      <c r="F14" s="85" t="s">
        <v>76</v>
      </c>
      <c r="G14" s="41"/>
      <c r="H14" s="41"/>
      <c r="I14" s="41"/>
      <c r="J14" s="41"/>
      <c r="K14" s="41">
        <v>1</v>
      </c>
      <c r="L14" s="41">
        <v>2</v>
      </c>
      <c r="M14" s="41"/>
      <c r="N14" s="41"/>
      <c r="O14" s="41">
        <v>2</v>
      </c>
      <c r="P14" s="41"/>
      <c r="Q14" s="41">
        <v>2</v>
      </c>
      <c r="R14" s="41">
        <v>2</v>
      </c>
      <c r="S14" s="41"/>
      <c r="T14" s="41">
        <v>2</v>
      </c>
      <c r="U14" s="41">
        <v>3</v>
      </c>
      <c r="V14" s="81">
        <v>1</v>
      </c>
      <c r="W14" s="41">
        <v>2</v>
      </c>
      <c r="AA14" s="82">
        <f t="shared" si="0"/>
        <v>0</v>
      </c>
      <c r="AB14" s="82">
        <f t="shared" si="1"/>
        <v>0</v>
      </c>
      <c r="AC14" s="82">
        <f t="shared" si="2"/>
        <v>0</v>
      </c>
      <c r="AD14" s="82">
        <f t="shared" si="3"/>
        <v>0</v>
      </c>
      <c r="AE14" s="82">
        <f t="shared" si="4"/>
        <v>63.6</v>
      </c>
      <c r="AF14" s="82">
        <f t="shared" si="5"/>
        <v>127.2</v>
      </c>
      <c r="AG14" s="123">
        <f t="shared" si="6"/>
        <v>0</v>
      </c>
      <c r="AH14" s="41"/>
      <c r="AI14" s="41"/>
    </row>
    <row r="15" spans="1:35" ht="15" customHeight="1" x14ac:dyDescent="0.2">
      <c r="A15" s="42">
        <v>12</v>
      </c>
      <c r="B15" s="47" t="s">
        <v>7</v>
      </c>
      <c r="C15" s="79" t="s">
        <v>62</v>
      </c>
      <c r="D15" s="81" t="s">
        <v>72</v>
      </c>
      <c r="E15" s="80">
        <v>63.6</v>
      </c>
      <c r="F15" s="81" t="s">
        <v>72</v>
      </c>
      <c r="G15" s="41">
        <v>1</v>
      </c>
      <c r="H15" s="41">
        <v>3</v>
      </c>
      <c r="I15" s="41"/>
      <c r="J15" s="41"/>
      <c r="K15" s="41">
        <v>3</v>
      </c>
      <c r="L15" s="41"/>
      <c r="M15" s="41">
        <v>1</v>
      </c>
      <c r="N15" s="41">
        <v>3</v>
      </c>
      <c r="O15" s="41"/>
      <c r="P15" s="41">
        <v>4</v>
      </c>
      <c r="Q15" s="41"/>
      <c r="R15" s="41">
        <v>3</v>
      </c>
      <c r="S15" s="41">
        <v>2</v>
      </c>
      <c r="T15" s="41">
        <v>2</v>
      </c>
      <c r="U15" s="41">
        <v>2</v>
      </c>
      <c r="V15" s="81">
        <v>3</v>
      </c>
      <c r="W15" s="41">
        <v>3</v>
      </c>
      <c r="AA15" s="82">
        <f t="shared" si="0"/>
        <v>63.6</v>
      </c>
      <c r="AB15" s="82">
        <f t="shared" si="1"/>
        <v>190.8</v>
      </c>
      <c r="AC15" s="82">
        <f t="shared" si="2"/>
        <v>0</v>
      </c>
      <c r="AD15" s="82">
        <f t="shared" si="3"/>
        <v>0</v>
      </c>
      <c r="AE15" s="82">
        <f t="shared" si="4"/>
        <v>190.8</v>
      </c>
      <c r="AF15" s="82">
        <f t="shared" si="5"/>
        <v>0</v>
      </c>
      <c r="AG15" s="123">
        <f t="shared" si="6"/>
        <v>63.6</v>
      </c>
      <c r="AH15" s="41"/>
      <c r="AI15" s="41"/>
    </row>
    <row r="16" spans="1:35" ht="15" customHeight="1" x14ac:dyDescent="0.2">
      <c r="A16" s="44">
        <v>13</v>
      </c>
      <c r="B16" s="48" t="s">
        <v>42</v>
      </c>
      <c r="C16" s="79" t="s">
        <v>62</v>
      </c>
      <c r="D16" s="81" t="s">
        <v>72</v>
      </c>
      <c r="E16" s="80">
        <v>63.6</v>
      </c>
      <c r="F16" s="81" t="s">
        <v>72</v>
      </c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81"/>
      <c r="W16" s="41"/>
      <c r="AA16" s="82">
        <f t="shared" si="0"/>
        <v>0</v>
      </c>
      <c r="AB16" s="82">
        <f t="shared" si="1"/>
        <v>0</v>
      </c>
      <c r="AC16" s="82">
        <f t="shared" si="2"/>
        <v>0</v>
      </c>
      <c r="AD16" s="82">
        <f t="shared" si="3"/>
        <v>0</v>
      </c>
      <c r="AE16" s="82">
        <f t="shared" si="4"/>
        <v>0</v>
      </c>
      <c r="AF16" s="82">
        <f t="shared" si="5"/>
        <v>0</v>
      </c>
      <c r="AG16" s="123">
        <f t="shared" si="6"/>
        <v>0</v>
      </c>
      <c r="AH16" s="41"/>
      <c r="AI16" s="41"/>
    </row>
    <row r="17" spans="1:35" ht="15" customHeight="1" x14ac:dyDescent="0.2">
      <c r="A17" s="42">
        <v>14</v>
      </c>
      <c r="B17" s="47" t="s">
        <v>8</v>
      </c>
      <c r="C17" s="79" t="s">
        <v>62</v>
      </c>
      <c r="D17" s="81" t="s">
        <v>72</v>
      </c>
      <c r="E17" s="80">
        <v>63.6</v>
      </c>
      <c r="F17" s="81" t="s">
        <v>72</v>
      </c>
      <c r="G17" s="41">
        <v>2</v>
      </c>
      <c r="H17" s="41"/>
      <c r="I17" s="41"/>
      <c r="J17" s="41"/>
      <c r="K17" s="41"/>
      <c r="L17" s="41"/>
      <c r="M17" s="41">
        <v>2</v>
      </c>
      <c r="N17" s="41">
        <v>2</v>
      </c>
      <c r="O17" s="41"/>
      <c r="P17" s="41"/>
      <c r="Q17" s="41">
        <v>2</v>
      </c>
      <c r="R17" s="41"/>
      <c r="S17" s="41">
        <v>1</v>
      </c>
      <c r="T17" s="41"/>
      <c r="U17" s="41">
        <v>2</v>
      </c>
      <c r="V17" s="81">
        <v>2</v>
      </c>
      <c r="W17" s="41">
        <v>2</v>
      </c>
      <c r="AA17" s="82">
        <f t="shared" si="0"/>
        <v>127.2</v>
      </c>
      <c r="AB17" s="82">
        <f t="shared" si="1"/>
        <v>0</v>
      </c>
      <c r="AC17" s="82">
        <f t="shared" si="2"/>
        <v>0</v>
      </c>
      <c r="AD17" s="82">
        <f t="shared" si="3"/>
        <v>0</v>
      </c>
      <c r="AE17" s="82">
        <f t="shared" si="4"/>
        <v>0</v>
      </c>
      <c r="AF17" s="82">
        <f t="shared" si="5"/>
        <v>0</v>
      </c>
      <c r="AG17" s="123">
        <f t="shared" si="6"/>
        <v>127.2</v>
      </c>
      <c r="AH17" s="41"/>
      <c r="AI17" s="41"/>
    </row>
    <row r="18" spans="1:35" ht="15" customHeight="1" x14ac:dyDescent="0.2">
      <c r="A18" s="44">
        <v>15</v>
      </c>
      <c r="B18" s="47" t="s">
        <v>9</v>
      </c>
      <c r="C18" s="79" t="s">
        <v>62</v>
      </c>
      <c r="D18" s="81" t="s">
        <v>72</v>
      </c>
      <c r="E18" s="80">
        <v>63.6</v>
      </c>
      <c r="F18" s="81" t="s">
        <v>72</v>
      </c>
      <c r="G18" s="41">
        <v>2</v>
      </c>
      <c r="H18" s="41"/>
      <c r="I18" s="41">
        <v>2</v>
      </c>
      <c r="J18" s="41"/>
      <c r="K18" s="41"/>
      <c r="L18" s="41"/>
      <c r="M18" s="41">
        <v>3</v>
      </c>
      <c r="N18" s="41">
        <v>2</v>
      </c>
      <c r="O18" s="41">
        <v>2</v>
      </c>
      <c r="P18" s="41"/>
      <c r="Q18" s="41">
        <v>2</v>
      </c>
      <c r="R18" s="41"/>
      <c r="S18" s="41">
        <v>3</v>
      </c>
      <c r="T18" s="41">
        <v>2</v>
      </c>
      <c r="U18" s="41"/>
      <c r="V18" s="81">
        <v>1</v>
      </c>
      <c r="W18" s="41">
        <v>2</v>
      </c>
      <c r="AA18" s="82">
        <f t="shared" si="0"/>
        <v>127.2</v>
      </c>
      <c r="AB18" s="82">
        <f t="shared" si="1"/>
        <v>0</v>
      </c>
      <c r="AC18" s="82">
        <f t="shared" si="2"/>
        <v>127.2</v>
      </c>
      <c r="AD18" s="82">
        <f t="shared" si="3"/>
        <v>0</v>
      </c>
      <c r="AE18" s="82">
        <f t="shared" si="4"/>
        <v>0</v>
      </c>
      <c r="AF18" s="82">
        <f t="shared" si="5"/>
        <v>0</v>
      </c>
      <c r="AG18" s="123">
        <f t="shared" si="6"/>
        <v>190.8</v>
      </c>
      <c r="AH18" s="41"/>
      <c r="AI18" s="41"/>
    </row>
    <row r="19" spans="1:35" ht="12.75" customHeight="1" x14ac:dyDescent="0.2">
      <c r="A19" s="42">
        <v>16</v>
      </c>
      <c r="B19" s="47" t="s">
        <v>56</v>
      </c>
      <c r="C19" s="79" t="s">
        <v>64</v>
      </c>
      <c r="D19" s="81" t="s">
        <v>75</v>
      </c>
      <c r="E19" s="80">
        <v>63.6</v>
      </c>
      <c r="F19" s="81" t="s">
        <v>75</v>
      </c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81"/>
      <c r="W19" s="41"/>
      <c r="AA19" s="82">
        <f t="shared" si="0"/>
        <v>0</v>
      </c>
      <c r="AB19" s="82">
        <f t="shared" si="1"/>
        <v>0</v>
      </c>
      <c r="AC19" s="82">
        <f t="shared" si="2"/>
        <v>0</v>
      </c>
      <c r="AD19" s="82">
        <f t="shared" si="3"/>
        <v>0</v>
      </c>
      <c r="AE19" s="82">
        <f t="shared" si="4"/>
        <v>0</v>
      </c>
      <c r="AF19" s="82">
        <f t="shared" si="5"/>
        <v>0</v>
      </c>
      <c r="AG19" s="123">
        <f t="shared" si="6"/>
        <v>0</v>
      </c>
      <c r="AH19" s="41"/>
      <c r="AI19" s="41"/>
    </row>
    <row r="20" spans="1:35" ht="15" customHeight="1" x14ac:dyDescent="0.2">
      <c r="A20" s="44">
        <v>17</v>
      </c>
      <c r="B20" s="47" t="s">
        <v>43</v>
      </c>
      <c r="C20" s="79" t="s">
        <v>62</v>
      </c>
      <c r="D20" s="81" t="s">
        <v>72</v>
      </c>
      <c r="E20" s="80">
        <v>63.6</v>
      </c>
      <c r="F20" s="81" t="s">
        <v>72</v>
      </c>
      <c r="G20" s="41">
        <v>2</v>
      </c>
      <c r="H20" s="41"/>
      <c r="I20" s="41">
        <v>2</v>
      </c>
      <c r="J20" s="41"/>
      <c r="K20" s="41">
        <v>2</v>
      </c>
      <c r="L20" s="41"/>
      <c r="M20" s="41">
        <v>2</v>
      </c>
      <c r="N20" s="41">
        <v>2</v>
      </c>
      <c r="O20" s="41"/>
      <c r="P20" s="41">
        <v>2</v>
      </c>
      <c r="Q20" s="41">
        <v>2</v>
      </c>
      <c r="R20" s="41">
        <v>2</v>
      </c>
      <c r="S20" s="41"/>
      <c r="T20" s="41">
        <v>3</v>
      </c>
      <c r="U20" s="41">
        <v>2</v>
      </c>
      <c r="V20" s="81">
        <v>2</v>
      </c>
      <c r="W20" s="41">
        <v>3</v>
      </c>
      <c r="AA20" s="82">
        <f t="shared" si="0"/>
        <v>127.2</v>
      </c>
      <c r="AB20" s="82">
        <f t="shared" si="1"/>
        <v>0</v>
      </c>
      <c r="AC20" s="82">
        <f t="shared" si="2"/>
        <v>127.2</v>
      </c>
      <c r="AD20" s="82">
        <f t="shared" si="3"/>
        <v>0</v>
      </c>
      <c r="AE20" s="82">
        <f t="shared" si="4"/>
        <v>127.2</v>
      </c>
      <c r="AF20" s="82">
        <f t="shared" si="5"/>
        <v>0</v>
      </c>
      <c r="AG20" s="123">
        <f t="shared" si="6"/>
        <v>127.2</v>
      </c>
      <c r="AH20" s="41"/>
      <c r="AI20" s="41"/>
    </row>
    <row r="21" spans="1:35" ht="15" customHeight="1" x14ac:dyDescent="0.2">
      <c r="A21" s="42">
        <v>18</v>
      </c>
      <c r="B21" s="43" t="s">
        <v>11</v>
      </c>
      <c r="C21" s="79" t="s">
        <v>62</v>
      </c>
      <c r="D21" s="81" t="s">
        <v>72</v>
      </c>
      <c r="E21" s="80">
        <v>63.6</v>
      </c>
      <c r="F21" s="81" t="s">
        <v>72</v>
      </c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81"/>
      <c r="W21" s="41"/>
      <c r="AA21" s="82">
        <f t="shared" si="0"/>
        <v>0</v>
      </c>
      <c r="AB21" s="82">
        <f t="shared" si="1"/>
        <v>0</v>
      </c>
      <c r="AC21" s="82">
        <f t="shared" si="2"/>
        <v>0</v>
      </c>
      <c r="AD21" s="82">
        <f t="shared" si="3"/>
        <v>0</v>
      </c>
      <c r="AE21" s="82">
        <f t="shared" si="4"/>
        <v>0</v>
      </c>
      <c r="AF21" s="82">
        <f t="shared" si="5"/>
        <v>0</v>
      </c>
      <c r="AG21" s="123">
        <f t="shared" si="6"/>
        <v>0</v>
      </c>
      <c r="AH21" s="41"/>
      <c r="AI21" s="41"/>
    </row>
    <row r="22" spans="1:35" ht="12.75" customHeight="1" x14ac:dyDescent="0.2">
      <c r="A22" s="44">
        <v>19</v>
      </c>
      <c r="B22" s="47" t="s">
        <v>12</v>
      </c>
      <c r="C22" s="79" t="s">
        <v>64</v>
      </c>
      <c r="D22" s="81" t="s">
        <v>75</v>
      </c>
      <c r="E22" s="80">
        <v>63.6</v>
      </c>
      <c r="F22" s="81" t="s">
        <v>75</v>
      </c>
      <c r="G22" s="41">
        <v>1</v>
      </c>
      <c r="H22" s="41"/>
      <c r="I22" s="41"/>
      <c r="J22" s="41"/>
      <c r="K22" s="41">
        <v>1</v>
      </c>
      <c r="L22" s="41"/>
      <c r="M22" s="41">
        <v>1</v>
      </c>
      <c r="N22" s="41"/>
      <c r="O22" s="41"/>
      <c r="P22" s="41">
        <v>2</v>
      </c>
      <c r="Q22" s="41">
        <v>1</v>
      </c>
      <c r="R22" s="41"/>
      <c r="S22" s="41">
        <v>1</v>
      </c>
      <c r="T22" s="41"/>
      <c r="U22" s="41">
        <v>1</v>
      </c>
      <c r="V22" s="81">
        <v>2</v>
      </c>
      <c r="W22" s="41">
        <v>1</v>
      </c>
      <c r="AA22" s="82">
        <f t="shared" si="0"/>
        <v>63.6</v>
      </c>
      <c r="AB22" s="82">
        <f t="shared" si="1"/>
        <v>0</v>
      </c>
      <c r="AC22" s="82">
        <f t="shared" si="2"/>
        <v>0</v>
      </c>
      <c r="AD22" s="82">
        <f t="shared" si="3"/>
        <v>0</v>
      </c>
      <c r="AE22" s="82">
        <f t="shared" si="4"/>
        <v>63.6</v>
      </c>
      <c r="AF22" s="82">
        <f t="shared" si="5"/>
        <v>0</v>
      </c>
      <c r="AG22" s="123">
        <f t="shared" si="6"/>
        <v>63.6</v>
      </c>
      <c r="AH22" s="41"/>
      <c r="AI22" s="41"/>
    </row>
    <row r="23" spans="1:35" ht="15" customHeight="1" x14ac:dyDescent="0.2">
      <c r="A23" s="42">
        <v>20</v>
      </c>
      <c r="B23" s="47" t="s">
        <v>47</v>
      </c>
      <c r="C23" s="79" t="s">
        <v>62</v>
      </c>
      <c r="D23" s="81" t="s">
        <v>72</v>
      </c>
      <c r="E23" s="80">
        <v>63.6</v>
      </c>
      <c r="F23" s="81" t="s">
        <v>72</v>
      </c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81"/>
      <c r="W23" s="41"/>
      <c r="AA23" s="82">
        <f t="shared" si="0"/>
        <v>0</v>
      </c>
      <c r="AB23" s="82">
        <f t="shared" si="1"/>
        <v>0</v>
      </c>
      <c r="AC23" s="82">
        <f t="shared" si="2"/>
        <v>0</v>
      </c>
      <c r="AD23" s="82">
        <f t="shared" si="3"/>
        <v>0</v>
      </c>
      <c r="AE23" s="82">
        <f t="shared" si="4"/>
        <v>0</v>
      </c>
      <c r="AF23" s="82">
        <f t="shared" si="5"/>
        <v>0</v>
      </c>
      <c r="AG23" s="123">
        <f t="shared" si="6"/>
        <v>0</v>
      </c>
      <c r="AH23" s="41"/>
      <c r="AI23" s="41"/>
    </row>
    <row r="24" spans="1:35" s="46" customFormat="1" ht="15" customHeight="1" x14ac:dyDescent="0.2">
      <c r="A24" s="44">
        <v>21</v>
      </c>
      <c r="B24" s="47" t="s">
        <v>22</v>
      </c>
      <c r="C24" s="79" t="s">
        <v>62</v>
      </c>
      <c r="D24" s="81" t="s">
        <v>72</v>
      </c>
      <c r="E24" s="80">
        <v>63.6</v>
      </c>
      <c r="F24" s="81" t="s">
        <v>72</v>
      </c>
      <c r="G24" s="45"/>
      <c r="H24" s="45"/>
      <c r="I24" s="106"/>
      <c r="J24" s="106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85"/>
      <c r="W24" s="45"/>
      <c r="X24" s="83"/>
      <c r="Y24" s="83"/>
      <c r="AA24" s="82">
        <f t="shared" si="0"/>
        <v>0</v>
      </c>
      <c r="AB24" s="82">
        <f t="shared" si="1"/>
        <v>0</v>
      </c>
      <c r="AC24" s="82">
        <f t="shared" si="2"/>
        <v>0</v>
      </c>
      <c r="AD24" s="82">
        <f t="shared" si="3"/>
        <v>0</v>
      </c>
      <c r="AE24" s="82">
        <f t="shared" si="4"/>
        <v>0</v>
      </c>
      <c r="AF24" s="82">
        <f t="shared" si="5"/>
        <v>0</v>
      </c>
      <c r="AG24" s="123">
        <f t="shared" si="6"/>
        <v>0</v>
      </c>
      <c r="AH24" s="45"/>
      <c r="AI24" s="45"/>
    </row>
    <row r="25" spans="1:35" ht="15" customHeight="1" x14ac:dyDescent="0.2">
      <c r="A25" s="42">
        <v>22</v>
      </c>
      <c r="B25" s="43" t="s">
        <v>13</v>
      </c>
      <c r="C25" s="79" t="s">
        <v>62</v>
      </c>
      <c r="D25" s="81" t="s">
        <v>72</v>
      </c>
      <c r="E25" s="80">
        <v>63.6</v>
      </c>
      <c r="F25" s="81" t="s">
        <v>72</v>
      </c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81"/>
      <c r="W25" s="41"/>
      <c r="AA25" s="82">
        <f t="shared" si="0"/>
        <v>0</v>
      </c>
      <c r="AB25" s="82">
        <f t="shared" si="1"/>
        <v>0</v>
      </c>
      <c r="AC25" s="82">
        <f t="shared" si="2"/>
        <v>0</v>
      </c>
      <c r="AD25" s="82">
        <f t="shared" si="3"/>
        <v>0</v>
      </c>
      <c r="AE25" s="82">
        <f t="shared" si="4"/>
        <v>0</v>
      </c>
      <c r="AF25" s="82">
        <f t="shared" si="5"/>
        <v>0</v>
      </c>
      <c r="AG25" s="123">
        <f t="shared" si="6"/>
        <v>0</v>
      </c>
      <c r="AH25" s="41"/>
      <c r="AI25" s="41"/>
    </row>
    <row r="26" spans="1:35" ht="15" customHeight="1" x14ac:dyDescent="0.2">
      <c r="A26" s="44">
        <v>23</v>
      </c>
      <c r="B26" s="43" t="s">
        <v>54</v>
      </c>
      <c r="C26" s="79" t="s">
        <v>62</v>
      </c>
      <c r="D26" s="81" t="s">
        <v>72</v>
      </c>
      <c r="E26" s="80">
        <v>63.6</v>
      </c>
      <c r="F26" s="81" t="s">
        <v>72</v>
      </c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81"/>
      <c r="W26" s="41"/>
      <c r="AA26" s="82">
        <f t="shared" si="0"/>
        <v>0</v>
      </c>
      <c r="AB26" s="82">
        <f t="shared" si="1"/>
        <v>0</v>
      </c>
      <c r="AC26" s="82">
        <f t="shared" si="2"/>
        <v>0</v>
      </c>
      <c r="AD26" s="82">
        <f t="shared" si="3"/>
        <v>0</v>
      </c>
      <c r="AE26" s="82">
        <f t="shared" si="4"/>
        <v>0</v>
      </c>
      <c r="AF26" s="82">
        <f t="shared" si="5"/>
        <v>0</v>
      </c>
      <c r="AG26" s="123">
        <f t="shared" si="6"/>
        <v>0</v>
      </c>
      <c r="AH26" s="41"/>
      <c r="AI26" s="41"/>
    </row>
    <row r="27" spans="1:35" ht="15" customHeight="1" x14ac:dyDescent="0.2">
      <c r="A27" s="42">
        <v>24</v>
      </c>
      <c r="B27" s="47" t="s">
        <v>48</v>
      </c>
      <c r="C27" s="79" t="s">
        <v>62</v>
      </c>
      <c r="D27" s="81" t="s">
        <v>72</v>
      </c>
      <c r="E27" s="80">
        <v>63.6</v>
      </c>
      <c r="F27" s="81" t="s">
        <v>72</v>
      </c>
      <c r="G27" s="41"/>
      <c r="H27" s="41"/>
      <c r="I27" s="78"/>
      <c r="J27" s="78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81"/>
      <c r="W27" s="41"/>
      <c r="AA27" s="82">
        <f t="shared" si="0"/>
        <v>0</v>
      </c>
      <c r="AB27" s="82">
        <f t="shared" si="1"/>
        <v>0</v>
      </c>
      <c r="AC27" s="82">
        <f t="shared" si="2"/>
        <v>0</v>
      </c>
      <c r="AD27" s="82">
        <f t="shared" si="3"/>
        <v>0</v>
      </c>
      <c r="AE27" s="82">
        <f t="shared" si="4"/>
        <v>0</v>
      </c>
      <c r="AF27" s="82">
        <f t="shared" si="5"/>
        <v>0</v>
      </c>
      <c r="AG27" s="123">
        <f t="shared" si="6"/>
        <v>0</v>
      </c>
      <c r="AH27" s="41"/>
      <c r="AI27" s="41"/>
    </row>
    <row r="28" spans="1:35" s="46" customFormat="1" ht="15" customHeight="1" x14ac:dyDescent="0.2">
      <c r="A28" s="44">
        <v>25</v>
      </c>
      <c r="B28" s="47" t="s">
        <v>14</v>
      </c>
      <c r="C28" s="79" t="s">
        <v>62</v>
      </c>
      <c r="D28" s="81" t="s">
        <v>72</v>
      </c>
      <c r="E28" s="80">
        <v>63.6</v>
      </c>
      <c r="F28" s="81" t="s">
        <v>72</v>
      </c>
      <c r="G28" s="45">
        <v>1</v>
      </c>
      <c r="H28" s="45">
        <v>1</v>
      </c>
      <c r="I28" s="45">
        <v>1</v>
      </c>
      <c r="J28" s="45">
        <v>1</v>
      </c>
      <c r="K28" s="45">
        <v>1</v>
      </c>
      <c r="L28" s="45"/>
      <c r="M28" s="45">
        <v>2</v>
      </c>
      <c r="N28" s="45">
        <v>2</v>
      </c>
      <c r="O28" s="45">
        <v>3</v>
      </c>
      <c r="P28" s="45"/>
      <c r="Q28" s="45">
        <v>3</v>
      </c>
      <c r="R28" s="45">
        <v>2</v>
      </c>
      <c r="S28" s="45">
        <v>1</v>
      </c>
      <c r="T28" s="45">
        <v>2</v>
      </c>
      <c r="U28" s="45">
        <v>3</v>
      </c>
      <c r="V28" s="85">
        <v>3</v>
      </c>
      <c r="W28" s="45">
        <v>2</v>
      </c>
      <c r="X28" s="83"/>
      <c r="Y28" s="83"/>
      <c r="AA28" s="82">
        <f t="shared" si="0"/>
        <v>63.6</v>
      </c>
      <c r="AB28" s="82">
        <f t="shared" si="1"/>
        <v>63.6</v>
      </c>
      <c r="AC28" s="82">
        <f t="shared" si="2"/>
        <v>63.6</v>
      </c>
      <c r="AD28" s="82">
        <f t="shared" si="3"/>
        <v>63.6</v>
      </c>
      <c r="AE28" s="82">
        <f t="shared" si="4"/>
        <v>63.6</v>
      </c>
      <c r="AF28" s="82">
        <f t="shared" si="5"/>
        <v>0</v>
      </c>
      <c r="AG28" s="123">
        <f t="shared" si="6"/>
        <v>127.2</v>
      </c>
      <c r="AH28" s="45"/>
      <c r="AI28" s="45"/>
    </row>
    <row r="29" spans="1:35" ht="15" customHeight="1" x14ac:dyDescent="0.2">
      <c r="A29" s="42">
        <v>26</v>
      </c>
      <c r="B29" s="43" t="s">
        <v>15</v>
      </c>
      <c r="C29" s="79" t="s">
        <v>62</v>
      </c>
      <c r="D29" s="81" t="s">
        <v>72</v>
      </c>
      <c r="E29" s="80">
        <v>63.6</v>
      </c>
      <c r="F29" s="81" t="s">
        <v>72</v>
      </c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81"/>
      <c r="W29" s="41"/>
      <c r="AA29" s="82">
        <f t="shared" si="0"/>
        <v>0</v>
      </c>
      <c r="AB29" s="82">
        <f t="shared" si="1"/>
        <v>0</v>
      </c>
      <c r="AC29" s="82">
        <f t="shared" si="2"/>
        <v>0</v>
      </c>
      <c r="AD29" s="82">
        <f t="shared" si="3"/>
        <v>0</v>
      </c>
      <c r="AE29" s="82">
        <f t="shared" si="4"/>
        <v>0</v>
      </c>
      <c r="AF29" s="82">
        <f t="shared" si="5"/>
        <v>0</v>
      </c>
      <c r="AG29" s="123">
        <f t="shared" si="6"/>
        <v>0</v>
      </c>
      <c r="AH29" s="41"/>
      <c r="AI29" s="41"/>
    </row>
    <row r="30" spans="1:35" s="46" customFormat="1" ht="15" customHeight="1" x14ac:dyDescent="0.2">
      <c r="A30" s="44">
        <v>27</v>
      </c>
      <c r="B30" s="43" t="s">
        <v>49</v>
      </c>
      <c r="C30" s="79" t="s">
        <v>62</v>
      </c>
      <c r="D30" s="81" t="s">
        <v>72</v>
      </c>
      <c r="E30" s="80">
        <v>63.6</v>
      </c>
      <c r="F30" s="81" t="s">
        <v>72</v>
      </c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85"/>
      <c r="W30" s="45"/>
      <c r="X30" s="83"/>
      <c r="Y30" s="83"/>
      <c r="AA30" s="82">
        <f t="shared" si="0"/>
        <v>0</v>
      </c>
      <c r="AB30" s="82">
        <f t="shared" si="1"/>
        <v>0</v>
      </c>
      <c r="AC30" s="82">
        <f t="shared" si="2"/>
        <v>0</v>
      </c>
      <c r="AD30" s="82">
        <f t="shared" si="3"/>
        <v>0</v>
      </c>
      <c r="AE30" s="82">
        <f t="shared" si="4"/>
        <v>0</v>
      </c>
      <c r="AF30" s="82">
        <f t="shared" si="5"/>
        <v>0</v>
      </c>
      <c r="AG30" s="123">
        <f t="shared" si="6"/>
        <v>0</v>
      </c>
      <c r="AH30" s="45"/>
      <c r="AI30" s="45"/>
    </row>
    <row r="31" spans="1:35" s="46" customFormat="1" ht="15" customHeight="1" x14ac:dyDescent="0.2">
      <c r="A31" s="42">
        <v>28</v>
      </c>
      <c r="B31" s="43" t="s">
        <v>57</v>
      </c>
      <c r="C31" s="79" t="s">
        <v>62</v>
      </c>
      <c r="D31" s="81" t="s">
        <v>72</v>
      </c>
      <c r="E31" s="80">
        <v>63.6</v>
      </c>
      <c r="F31" s="81" t="s">
        <v>72</v>
      </c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85"/>
      <c r="W31" s="45"/>
      <c r="X31" s="83"/>
      <c r="Y31" s="83"/>
      <c r="AA31" s="82">
        <f t="shared" si="0"/>
        <v>0</v>
      </c>
      <c r="AB31" s="82">
        <f t="shared" si="1"/>
        <v>0</v>
      </c>
      <c r="AC31" s="82">
        <f t="shared" si="2"/>
        <v>0</v>
      </c>
      <c r="AD31" s="82">
        <f t="shared" si="3"/>
        <v>0</v>
      </c>
      <c r="AE31" s="82">
        <f t="shared" si="4"/>
        <v>0</v>
      </c>
      <c r="AF31" s="82">
        <f t="shared" si="5"/>
        <v>0</v>
      </c>
      <c r="AG31" s="123">
        <f t="shared" si="6"/>
        <v>0</v>
      </c>
      <c r="AH31" s="45"/>
      <c r="AI31" s="45"/>
    </row>
    <row r="32" spans="1:35" s="46" customFormat="1" ht="15" customHeight="1" x14ac:dyDescent="0.2">
      <c r="A32" s="44">
        <v>29</v>
      </c>
      <c r="B32" s="43" t="s">
        <v>58</v>
      </c>
      <c r="C32" s="79" t="s">
        <v>62</v>
      </c>
      <c r="D32" s="81" t="s">
        <v>72</v>
      </c>
      <c r="E32" s="80">
        <v>63.6</v>
      </c>
      <c r="F32" s="81" t="s">
        <v>72</v>
      </c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85"/>
      <c r="W32" s="45"/>
      <c r="X32" s="83"/>
      <c r="Y32" s="83"/>
      <c r="AA32" s="82">
        <f t="shared" si="0"/>
        <v>0</v>
      </c>
      <c r="AB32" s="82">
        <f t="shared" si="1"/>
        <v>0</v>
      </c>
      <c r="AC32" s="82">
        <f t="shared" si="2"/>
        <v>0</v>
      </c>
      <c r="AD32" s="82">
        <f t="shared" si="3"/>
        <v>0</v>
      </c>
      <c r="AE32" s="82">
        <f t="shared" si="4"/>
        <v>0</v>
      </c>
      <c r="AF32" s="82">
        <f t="shared" si="5"/>
        <v>0</v>
      </c>
      <c r="AG32" s="123">
        <f t="shared" si="6"/>
        <v>0</v>
      </c>
      <c r="AH32" s="45"/>
      <c r="AI32" s="45"/>
    </row>
    <row r="33" spans="1:35" ht="12.75" customHeight="1" x14ac:dyDescent="0.2">
      <c r="A33" s="42">
        <v>30</v>
      </c>
      <c r="B33" s="47" t="s">
        <v>16</v>
      </c>
      <c r="C33" s="79" t="s">
        <v>64</v>
      </c>
      <c r="D33" s="81" t="s">
        <v>75</v>
      </c>
      <c r="E33" s="80">
        <v>63.6</v>
      </c>
      <c r="F33" s="81" t="s">
        <v>75</v>
      </c>
      <c r="G33" s="41">
        <v>1</v>
      </c>
      <c r="H33" s="41"/>
      <c r="I33" s="41">
        <v>1</v>
      </c>
      <c r="J33" s="41"/>
      <c r="K33" s="41">
        <v>1</v>
      </c>
      <c r="L33" s="41"/>
      <c r="M33" s="41">
        <v>2</v>
      </c>
      <c r="N33" s="41">
        <v>1</v>
      </c>
      <c r="O33" s="41">
        <v>1</v>
      </c>
      <c r="P33" s="41">
        <v>2</v>
      </c>
      <c r="Q33" s="41">
        <v>2</v>
      </c>
      <c r="R33" s="41">
        <v>1</v>
      </c>
      <c r="S33" s="41">
        <v>1</v>
      </c>
      <c r="T33" s="41">
        <v>2</v>
      </c>
      <c r="U33" s="41">
        <v>3</v>
      </c>
      <c r="V33" s="81">
        <v>2</v>
      </c>
      <c r="W33" s="41">
        <v>1</v>
      </c>
      <c r="AA33" s="82">
        <f t="shared" si="0"/>
        <v>63.6</v>
      </c>
      <c r="AB33" s="82">
        <f t="shared" si="1"/>
        <v>0</v>
      </c>
      <c r="AC33" s="82">
        <f t="shared" si="2"/>
        <v>63.6</v>
      </c>
      <c r="AD33" s="82">
        <f t="shared" si="3"/>
        <v>0</v>
      </c>
      <c r="AE33" s="82">
        <f t="shared" si="4"/>
        <v>63.6</v>
      </c>
      <c r="AF33" s="82">
        <f t="shared" si="5"/>
        <v>0</v>
      </c>
      <c r="AG33" s="123">
        <f t="shared" si="6"/>
        <v>127.2</v>
      </c>
      <c r="AH33" s="41"/>
      <c r="AI33" s="41"/>
    </row>
    <row r="34" spans="1:35" ht="15" customHeight="1" x14ac:dyDescent="0.2">
      <c r="A34" s="44">
        <v>31</v>
      </c>
      <c r="B34" s="47" t="s">
        <v>55</v>
      </c>
      <c r="C34" s="79" t="s">
        <v>62</v>
      </c>
      <c r="D34" s="81" t="s">
        <v>72</v>
      </c>
      <c r="E34" s="80">
        <v>63.6</v>
      </c>
      <c r="F34" s="81" t="s">
        <v>72</v>
      </c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81"/>
      <c r="W34" s="41"/>
      <c r="AA34" s="82">
        <f t="shared" si="0"/>
        <v>0</v>
      </c>
      <c r="AB34" s="82">
        <f t="shared" si="1"/>
        <v>0</v>
      </c>
      <c r="AC34" s="82">
        <f t="shared" si="2"/>
        <v>0</v>
      </c>
      <c r="AD34" s="82">
        <f t="shared" si="3"/>
        <v>0</v>
      </c>
      <c r="AE34" s="82">
        <f t="shared" si="4"/>
        <v>0</v>
      </c>
      <c r="AF34" s="82">
        <f t="shared" si="5"/>
        <v>0</v>
      </c>
      <c r="AG34" s="123">
        <f t="shared" si="6"/>
        <v>0</v>
      </c>
      <c r="AH34" s="41"/>
      <c r="AI34" s="41"/>
    </row>
    <row r="35" spans="1:35" ht="15" customHeight="1" x14ac:dyDescent="0.2">
      <c r="A35" s="44">
        <v>32</v>
      </c>
      <c r="B35" s="47" t="s">
        <v>137</v>
      </c>
      <c r="C35" s="79" t="s">
        <v>62</v>
      </c>
      <c r="D35" s="81" t="s">
        <v>72</v>
      </c>
      <c r="E35" s="80">
        <v>63.6</v>
      </c>
      <c r="F35" s="81" t="s">
        <v>72</v>
      </c>
      <c r="G35" s="41">
        <v>1</v>
      </c>
      <c r="H35" s="41">
        <v>1</v>
      </c>
      <c r="I35" s="41"/>
      <c r="J35" s="41"/>
      <c r="K35" s="41">
        <v>1</v>
      </c>
      <c r="L35" s="41">
        <v>1</v>
      </c>
      <c r="M35" s="41">
        <v>2</v>
      </c>
      <c r="N35" s="41">
        <v>1</v>
      </c>
      <c r="O35" s="41">
        <v>2</v>
      </c>
      <c r="P35" s="41">
        <v>1</v>
      </c>
      <c r="Q35" s="41">
        <v>2</v>
      </c>
      <c r="R35" s="41">
        <v>1</v>
      </c>
      <c r="S35" s="41">
        <v>1</v>
      </c>
      <c r="T35" s="41">
        <v>2</v>
      </c>
      <c r="U35" s="41">
        <v>2</v>
      </c>
      <c r="V35" s="81">
        <v>1</v>
      </c>
      <c r="W35" s="41">
        <v>2</v>
      </c>
      <c r="AA35" s="82">
        <f t="shared" si="0"/>
        <v>63.6</v>
      </c>
      <c r="AB35" s="82">
        <f t="shared" si="1"/>
        <v>63.6</v>
      </c>
      <c r="AC35" s="82">
        <f t="shared" si="2"/>
        <v>0</v>
      </c>
      <c r="AD35" s="82">
        <f t="shared" si="3"/>
        <v>0</v>
      </c>
      <c r="AE35" s="82">
        <f t="shared" si="4"/>
        <v>63.6</v>
      </c>
      <c r="AF35" s="82">
        <f t="shared" si="5"/>
        <v>63.6</v>
      </c>
      <c r="AG35" s="123">
        <f t="shared" si="6"/>
        <v>127.2</v>
      </c>
      <c r="AH35" s="41"/>
      <c r="AI35" s="41"/>
    </row>
    <row r="36" spans="1:35" ht="15" customHeight="1" x14ac:dyDescent="0.2">
      <c r="A36" s="44">
        <v>33</v>
      </c>
      <c r="B36" s="47" t="s">
        <v>18</v>
      </c>
      <c r="C36" s="79" t="s">
        <v>62</v>
      </c>
      <c r="D36" s="81" t="s">
        <v>72</v>
      </c>
      <c r="E36" s="80">
        <v>63.6</v>
      </c>
      <c r="F36" s="81" t="s">
        <v>72</v>
      </c>
      <c r="G36" s="41">
        <v>3</v>
      </c>
      <c r="H36" s="41"/>
      <c r="I36" s="41">
        <v>2</v>
      </c>
      <c r="J36" s="41"/>
      <c r="K36" s="41">
        <v>2</v>
      </c>
      <c r="L36" s="41"/>
      <c r="M36" s="41">
        <v>5</v>
      </c>
      <c r="N36" s="41">
        <v>3</v>
      </c>
      <c r="O36" s="41">
        <v>4</v>
      </c>
      <c r="P36" s="41"/>
      <c r="Q36" s="41"/>
      <c r="R36" s="41"/>
      <c r="S36" s="41"/>
      <c r="T36" s="41"/>
      <c r="U36" s="41"/>
      <c r="V36" s="81"/>
      <c r="W36" s="41"/>
      <c r="AA36" s="82">
        <f t="shared" si="0"/>
        <v>190.8</v>
      </c>
      <c r="AB36" s="82">
        <f t="shared" si="1"/>
        <v>0</v>
      </c>
      <c r="AC36" s="82">
        <f t="shared" si="2"/>
        <v>127.2</v>
      </c>
      <c r="AD36" s="82">
        <f t="shared" si="3"/>
        <v>0</v>
      </c>
      <c r="AE36" s="82">
        <f t="shared" si="4"/>
        <v>127.2</v>
      </c>
      <c r="AF36" s="82">
        <f t="shared" si="5"/>
        <v>0</v>
      </c>
      <c r="AG36" s="123">
        <f t="shared" si="6"/>
        <v>318</v>
      </c>
      <c r="AH36" s="41"/>
      <c r="AI36" s="41"/>
    </row>
    <row r="37" spans="1:35" ht="15" customHeight="1" x14ac:dyDescent="0.2">
      <c r="A37" s="44">
        <v>34</v>
      </c>
      <c r="B37" s="47" t="s">
        <v>124</v>
      </c>
      <c r="C37" s="79" t="s">
        <v>62</v>
      </c>
      <c r="D37" s="81" t="s">
        <v>72</v>
      </c>
      <c r="E37" s="80">
        <v>63.6</v>
      </c>
      <c r="F37" s="81" t="s">
        <v>72</v>
      </c>
      <c r="G37" s="41">
        <v>1</v>
      </c>
      <c r="H37" s="41"/>
      <c r="I37" s="41">
        <v>1</v>
      </c>
      <c r="J37" s="41"/>
      <c r="K37" s="41">
        <v>1</v>
      </c>
      <c r="L37" s="41"/>
      <c r="M37" s="41">
        <v>2</v>
      </c>
      <c r="N37" s="41">
        <v>1</v>
      </c>
      <c r="O37" s="41">
        <v>2</v>
      </c>
      <c r="P37" s="41"/>
      <c r="Q37" s="41">
        <v>1</v>
      </c>
      <c r="R37" s="41">
        <v>1</v>
      </c>
      <c r="S37" s="41">
        <v>1</v>
      </c>
      <c r="T37" s="41">
        <v>2</v>
      </c>
      <c r="U37" s="41">
        <v>1</v>
      </c>
      <c r="V37" s="81">
        <v>2</v>
      </c>
      <c r="W37" s="41">
        <v>3</v>
      </c>
      <c r="AA37" s="82">
        <f t="shared" si="0"/>
        <v>63.6</v>
      </c>
      <c r="AB37" s="82">
        <f t="shared" si="1"/>
        <v>0</v>
      </c>
      <c r="AC37" s="82">
        <f t="shared" si="2"/>
        <v>63.6</v>
      </c>
      <c r="AD37" s="82">
        <f t="shared" si="3"/>
        <v>0</v>
      </c>
      <c r="AE37" s="82">
        <f t="shared" si="4"/>
        <v>63.6</v>
      </c>
      <c r="AF37" s="82">
        <f t="shared" si="5"/>
        <v>0</v>
      </c>
      <c r="AG37" s="123">
        <f t="shared" si="6"/>
        <v>127.2</v>
      </c>
      <c r="AH37" s="41"/>
      <c r="AI37" s="41"/>
    </row>
    <row r="38" spans="1:35" ht="15" customHeight="1" x14ac:dyDescent="0.2">
      <c r="A38" s="44">
        <v>35</v>
      </c>
      <c r="B38" s="47" t="s">
        <v>19</v>
      </c>
      <c r="C38" s="79" t="s">
        <v>62</v>
      </c>
      <c r="D38" s="81" t="s">
        <v>72</v>
      </c>
      <c r="E38" s="80">
        <v>63.6</v>
      </c>
      <c r="F38" s="81" t="s">
        <v>72</v>
      </c>
      <c r="G38" s="41">
        <v>1</v>
      </c>
      <c r="H38" s="41"/>
      <c r="I38" s="41"/>
      <c r="J38" s="41"/>
      <c r="K38" s="41"/>
      <c r="L38" s="41"/>
      <c r="M38" s="41">
        <v>1</v>
      </c>
      <c r="N38" s="41">
        <v>1</v>
      </c>
      <c r="O38" s="41"/>
      <c r="P38" s="41"/>
      <c r="Q38" s="41">
        <v>1</v>
      </c>
      <c r="R38" s="41"/>
      <c r="S38" s="41"/>
      <c r="T38" s="41"/>
      <c r="U38" s="41"/>
      <c r="V38" s="81">
        <v>1</v>
      </c>
      <c r="W38" s="41">
        <v>2</v>
      </c>
      <c r="AA38" s="82">
        <f t="shared" si="0"/>
        <v>63.6</v>
      </c>
      <c r="AB38" s="82">
        <f t="shared" si="1"/>
        <v>0</v>
      </c>
      <c r="AC38" s="82">
        <f t="shared" si="2"/>
        <v>0</v>
      </c>
      <c r="AD38" s="82">
        <f t="shared" si="3"/>
        <v>0</v>
      </c>
      <c r="AE38" s="82">
        <f t="shared" si="4"/>
        <v>0</v>
      </c>
      <c r="AF38" s="82">
        <f t="shared" si="5"/>
        <v>0</v>
      </c>
      <c r="AG38" s="123">
        <f t="shared" si="6"/>
        <v>63.6</v>
      </c>
      <c r="AH38" s="41"/>
      <c r="AI38" s="41"/>
    </row>
    <row r="39" spans="1:35" ht="15" customHeight="1" x14ac:dyDescent="0.2">
      <c r="A39" s="44">
        <v>36</v>
      </c>
      <c r="B39" s="47" t="s">
        <v>6</v>
      </c>
      <c r="C39" s="79" t="s">
        <v>62</v>
      </c>
      <c r="D39" s="81" t="s">
        <v>72</v>
      </c>
      <c r="E39" s="80">
        <v>63.6</v>
      </c>
      <c r="F39" s="81" t="s">
        <v>72</v>
      </c>
      <c r="G39" s="41">
        <v>1</v>
      </c>
      <c r="H39" s="41"/>
      <c r="I39" s="41">
        <v>1</v>
      </c>
      <c r="J39" s="41"/>
      <c r="K39" s="41"/>
      <c r="L39" s="41"/>
      <c r="M39" s="41">
        <v>1</v>
      </c>
      <c r="N39" s="41">
        <v>2</v>
      </c>
      <c r="O39" s="41">
        <v>2</v>
      </c>
      <c r="P39" s="41"/>
      <c r="Q39" s="41">
        <v>1</v>
      </c>
      <c r="R39" s="41"/>
      <c r="S39" s="41">
        <v>1</v>
      </c>
      <c r="T39" s="41">
        <v>2</v>
      </c>
      <c r="U39" s="41">
        <v>3</v>
      </c>
      <c r="V39" s="81">
        <v>1</v>
      </c>
      <c r="W39" s="41">
        <v>1</v>
      </c>
      <c r="AA39" s="82">
        <f t="shared" si="0"/>
        <v>63.6</v>
      </c>
      <c r="AB39" s="82">
        <f t="shared" si="1"/>
        <v>0</v>
      </c>
      <c r="AC39" s="82">
        <f t="shared" si="2"/>
        <v>63.6</v>
      </c>
      <c r="AD39" s="82">
        <f t="shared" si="3"/>
        <v>0</v>
      </c>
      <c r="AE39" s="82">
        <f t="shared" si="4"/>
        <v>0</v>
      </c>
      <c r="AF39" s="82">
        <f t="shared" si="5"/>
        <v>0</v>
      </c>
      <c r="AG39" s="123">
        <f t="shared" si="6"/>
        <v>63.6</v>
      </c>
      <c r="AH39" s="41"/>
      <c r="AI39" s="41"/>
    </row>
    <row r="40" spans="1:35" ht="12.75" customHeight="1" x14ac:dyDescent="0.2">
      <c r="A40" s="44">
        <v>37</v>
      </c>
      <c r="B40" s="47" t="s">
        <v>59</v>
      </c>
      <c r="C40" s="79" t="s">
        <v>64</v>
      </c>
      <c r="D40" s="81" t="s">
        <v>75</v>
      </c>
      <c r="E40" s="80">
        <v>63.6</v>
      </c>
      <c r="F40" s="81" t="s">
        <v>75</v>
      </c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>
        <v>1</v>
      </c>
      <c r="U40" s="41"/>
      <c r="V40" s="81"/>
      <c r="W40" s="41"/>
      <c r="AA40" s="82">
        <f t="shared" si="0"/>
        <v>0</v>
      </c>
      <c r="AB40" s="82">
        <f t="shared" si="1"/>
        <v>0</v>
      </c>
      <c r="AC40" s="82">
        <f t="shared" si="2"/>
        <v>0</v>
      </c>
      <c r="AD40" s="82">
        <f t="shared" si="3"/>
        <v>0</v>
      </c>
      <c r="AE40" s="82">
        <f t="shared" si="4"/>
        <v>0</v>
      </c>
      <c r="AF40" s="82">
        <f t="shared" si="5"/>
        <v>0</v>
      </c>
      <c r="AG40" s="123">
        <f t="shared" si="6"/>
        <v>0</v>
      </c>
      <c r="AH40" s="41"/>
      <c r="AI40" s="41"/>
    </row>
    <row r="41" spans="1:35" s="46" customFormat="1" ht="15" customHeight="1" x14ac:dyDescent="0.2">
      <c r="A41" s="44">
        <v>38</v>
      </c>
      <c r="B41" s="47" t="s">
        <v>21</v>
      </c>
      <c r="C41" s="79" t="s">
        <v>62</v>
      </c>
      <c r="D41" s="81" t="s">
        <v>72</v>
      </c>
      <c r="E41" s="80">
        <v>63.6</v>
      </c>
      <c r="F41" s="81" t="s">
        <v>72</v>
      </c>
      <c r="G41" s="45">
        <v>1</v>
      </c>
      <c r="H41" s="45">
        <v>2</v>
      </c>
      <c r="I41" s="45"/>
      <c r="J41" s="45"/>
      <c r="K41" s="45">
        <v>2</v>
      </c>
      <c r="L41" s="45"/>
      <c r="M41" s="45">
        <v>2</v>
      </c>
      <c r="N41" s="45">
        <v>3</v>
      </c>
      <c r="O41" s="45">
        <v>2</v>
      </c>
      <c r="P41" s="45">
        <v>3</v>
      </c>
      <c r="Q41" s="45">
        <v>3</v>
      </c>
      <c r="R41" s="45"/>
      <c r="S41" s="45">
        <v>2</v>
      </c>
      <c r="T41" s="45">
        <v>2</v>
      </c>
      <c r="U41" s="45">
        <v>5</v>
      </c>
      <c r="V41" s="85">
        <v>3</v>
      </c>
      <c r="W41" s="45">
        <v>4</v>
      </c>
      <c r="X41" s="83"/>
      <c r="Y41" s="83"/>
      <c r="AA41" s="82">
        <f t="shared" si="0"/>
        <v>63.6</v>
      </c>
      <c r="AB41" s="82">
        <f t="shared" si="1"/>
        <v>127.2</v>
      </c>
      <c r="AC41" s="82">
        <f t="shared" si="2"/>
        <v>0</v>
      </c>
      <c r="AD41" s="82">
        <f t="shared" si="3"/>
        <v>0</v>
      </c>
      <c r="AE41" s="82">
        <f t="shared" si="4"/>
        <v>127.2</v>
      </c>
      <c r="AF41" s="82">
        <f t="shared" si="5"/>
        <v>0</v>
      </c>
      <c r="AG41" s="123">
        <f t="shared" si="6"/>
        <v>127.2</v>
      </c>
      <c r="AH41" s="45"/>
      <c r="AI41" s="45"/>
    </row>
    <row r="42" spans="1:35" s="46" customFormat="1" ht="15" customHeight="1" x14ac:dyDescent="0.2">
      <c r="A42" s="44">
        <v>39</v>
      </c>
      <c r="B42" s="43" t="s">
        <v>50</v>
      </c>
      <c r="C42" s="79" t="s">
        <v>62</v>
      </c>
      <c r="D42" s="81" t="s">
        <v>72</v>
      </c>
      <c r="E42" s="80">
        <v>63.6</v>
      </c>
      <c r="F42" s="81" t="s">
        <v>72</v>
      </c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85"/>
      <c r="W42" s="45"/>
      <c r="X42" s="83"/>
      <c r="Y42" s="83"/>
      <c r="AA42" s="82">
        <f t="shared" si="0"/>
        <v>0</v>
      </c>
      <c r="AB42" s="82">
        <f t="shared" si="1"/>
        <v>0</v>
      </c>
      <c r="AC42" s="82">
        <f t="shared" si="2"/>
        <v>0</v>
      </c>
      <c r="AD42" s="82">
        <f t="shared" si="3"/>
        <v>0</v>
      </c>
      <c r="AE42" s="82">
        <f t="shared" si="4"/>
        <v>0</v>
      </c>
      <c r="AF42" s="82">
        <f t="shared" si="5"/>
        <v>0</v>
      </c>
      <c r="AG42" s="123">
        <f t="shared" si="6"/>
        <v>0</v>
      </c>
      <c r="AH42" s="45"/>
      <c r="AI42" s="45"/>
    </row>
    <row r="43" spans="1:35" ht="15" customHeight="1" x14ac:dyDescent="0.2">
      <c r="A43" s="44">
        <v>40</v>
      </c>
      <c r="B43" s="47" t="s">
        <v>51</v>
      </c>
      <c r="C43" s="79" t="s">
        <v>62</v>
      </c>
      <c r="D43" s="81" t="s">
        <v>72</v>
      </c>
      <c r="E43" s="80">
        <v>63.6</v>
      </c>
      <c r="F43" s="81" t="s">
        <v>72</v>
      </c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81"/>
      <c r="W43" s="41"/>
      <c r="AA43" s="82">
        <f t="shared" si="0"/>
        <v>0</v>
      </c>
      <c r="AB43" s="82">
        <f t="shared" si="1"/>
        <v>0</v>
      </c>
      <c r="AC43" s="82">
        <f t="shared" si="2"/>
        <v>0</v>
      </c>
      <c r="AD43" s="82">
        <f t="shared" si="3"/>
        <v>0</v>
      </c>
      <c r="AE43" s="82">
        <f t="shared" si="4"/>
        <v>0</v>
      </c>
      <c r="AF43" s="82">
        <f t="shared" si="5"/>
        <v>0</v>
      </c>
      <c r="AG43" s="123">
        <f t="shared" si="6"/>
        <v>0</v>
      </c>
      <c r="AH43" s="41"/>
      <c r="AI43" s="41"/>
    </row>
    <row r="44" spans="1:35" ht="15" customHeight="1" x14ac:dyDescent="0.2">
      <c r="A44" s="44">
        <v>41</v>
      </c>
      <c r="B44" s="47" t="s">
        <v>52</v>
      </c>
      <c r="C44" s="79" t="s">
        <v>62</v>
      </c>
      <c r="D44" s="81" t="s">
        <v>72</v>
      </c>
      <c r="E44" s="80">
        <v>63.6</v>
      </c>
      <c r="F44" s="81" t="s">
        <v>72</v>
      </c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81"/>
      <c r="W44" s="41"/>
      <c r="AA44" s="82">
        <f t="shared" si="0"/>
        <v>0</v>
      </c>
      <c r="AB44" s="82">
        <f t="shared" si="1"/>
        <v>0</v>
      </c>
      <c r="AC44" s="82">
        <f t="shared" si="2"/>
        <v>0</v>
      </c>
      <c r="AD44" s="82">
        <f t="shared" si="3"/>
        <v>0</v>
      </c>
      <c r="AE44" s="82">
        <f t="shared" si="4"/>
        <v>0</v>
      </c>
      <c r="AF44" s="82">
        <f t="shared" si="5"/>
        <v>0</v>
      </c>
      <c r="AG44" s="123">
        <f t="shared" si="6"/>
        <v>0</v>
      </c>
      <c r="AH44" s="41"/>
      <c r="AI44" s="41"/>
    </row>
    <row r="45" spans="1:35" ht="15" customHeight="1" x14ac:dyDescent="0.2">
      <c r="A45" s="44">
        <v>42</v>
      </c>
      <c r="B45" s="47" t="s">
        <v>53</v>
      </c>
      <c r="C45" s="79" t="s">
        <v>62</v>
      </c>
      <c r="D45" s="81" t="s">
        <v>72</v>
      </c>
      <c r="E45" s="80">
        <v>63.6</v>
      </c>
      <c r="F45" s="81" t="s">
        <v>72</v>
      </c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81"/>
      <c r="W45" s="41"/>
      <c r="AA45" s="82">
        <f t="shared" si="0"/>
        <v>0</v>
      </c>
      <c r="AB45" s="82">
        <f t="shared" si="1"/>
        <v>0</v>
      </c>
      <c r="AC45" s="82">
        <f t="shared" si="2"/>
        <v>0</v>
      </c>
      <c r="AD45" s="82">
        <f t="shared" si="3"/>
        <v>0</v>
      </c>
      <c r="AE45" s="82">
        <f t="shared" si="4"/>
        <v>0</v>
      </c>
      <c r="AF45" s="82">
        <f t="shared" si="5"/>
        <v>0</v>
      </c>
      <c r="AG45" s="123">
        <f t="shared" si="6"/>
        <v>0</v>
      </c>
      <c r="AH45" s="41"/>
      <c r="AI45" s="41"/>
    </row>
    <row r="46" spans="1:35" ht="15" customHeight="1" x14ac:dyDescent="0.2">
      <c r="A46" s="44">
        <v>43</v>
      </c>
      <c r="B46" s="47" t="s">
        <v>10</v>
      </c>
      <c r="C46" s="86" t="s">
        <v>67</v>
      </c>
      <c r="D46" s="81" t="s">
        <v>74</v>
      </c>
      <c r="E46" s="80">
        <v>63.6</v>
      </c>
      <c r="F46" s="41" t="s">
        <v>74</v>
      </c>
      <c r="G46" s="41"/>
      <c r="H46" s="41">
        <v>2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>
        <v>2</v>
      </c>
      <c r="V46" s="81"/>
      <c r="W46" s="41"/>
      <c r="AA46" s="82">
        <f t="shared" si="0"/>
        <v>0</v>
      </c>
      <c r="AB46" s="82">
        <f t="shared" si="1"/>
        <v>127.2</v>
      </c>
      <c r="AC46" s="82">
        <f t="shared" si="2"/>
        <v>0</v>
      </c>
      <c r="AD46" s="82">
        <f t="shared" si="3"/>
        <v>0</v>
      </c>
      <c r="AE46" s="82">
        <f t="shared" si="4"/>
        <v>0</v>
      </c>
      <c r="AF46" s="82">
        <f t="shared" si="5"/>
        <v>0</v>
      </c>
      <c r="AG46" s="123">
        <f t="shared" si="6"/>
        <v>0</v>
      </c>
      <c r="AH46" s="41"/>
      <c r="AI46" s="41"/>
    </row>
    <row r="47" spans="1:35" ht="15" customHeight="1" x14ac:dyDescent="0.2">
      <c r="A47" s="44">
        <v>44</v>
      </c>
      <c r="B47" s="43" t="s">
        <v>23</v>
      </c>
      <c r="C47" s="86" t="s">
        <v>67</v>
      </c>
      <c r="D47" s="81" t="s">
        <v>74</v>
      </c>
      <c r="E47" s="80">
        <v>63.6</v>
      </c>
      <c r="F47" s="41" t="s">
        <v>74</v>
      </c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81"/>
      <c r="W47" s="41"/>
      <c r="AA47" s="82">
        <f t="shared" si="0"/>
        <v>0</v>
      </c>
      <c r="AB47" s="82">
        <f t="shared" si="1"/>
        <v>0</v>
      </c>
      <c r="AC47" s="82">
        <f t="shared" si="2"/>
        <v>0</v>
      </c>
      <c r="AD47" s="82">
        <f t="shared" si="3"/>
        <v>0</v>
      </c>
      <c r="AE47" s="82">
        <f t="shared" si="4"/>
        <v>0</v>
      </c>
      <c r="AF47" s="82">
        <f t="shared" si="5"/>
        <v>0</v>
      </c>
      <c r="AG47" s="123">
        <f t="shared" si="6"/>
        <v>0</v>
      </c>
      <c r="AH47" s="41"/>
      <c r="AI47" s="41"/>
    </row>
    <row r="48" spans="1:35" ht="15" customHeight="1" x14ac:dyDescent="0.2">
      <c r="A48" s="44">
        <v>45</v>
      </c>
      <c r="B48" s="47" t="s">
        <v>17</v>
      </c>
      <c r="C48" s="86" t="s">
        <v>67</v>
      </c>
      <c r="D48" s="81" t="s">
        <v>74</v>
      </c>
      <c r="E48" s="80">
        <v>63.6</v>
      </c>
      <c r="F48" s="41" t="s">
        <v>74</v>
      </c>
      <c r="G48" s="41">
        <v>1</v>
      </c>
      <c r="H48" s="41"/>
      <c r="I48" s="41"/>
      <c r="J48" s="41"/>
      <c r="K48" s="41"/>
      <c r="L48" s="41"/>
      <c r="M48" s="41"/>
      <c r="N48" s="41"/>
      <c r="O48" s="41"/>
      <c r="P48" s="41"/>
      <c r="Q48" s="41">
        <v>1</v>
      </c>
      <c r="R48" s="41"/>
      <c r="S48" s="41"/>
      <c r="T48" s="41"/>
      <c r="U48" s="41"/>
      <c r="V48" s="81">
        <v>1</v>
      </c>
      <c r="W48" s="41"/>
      <c r="AA48" s="82">
        <f t="shared" si="0"/>
        <v>63.6</v>
      </c>
      <c r="AB48" s="82">
        <f t="shared" si="1"/>
        <v>0</v>
      </c>
      <c r="AC48" s="82">
        <f t="shared" si="2"/>
        <v>0</v>
      </c>
      <c r="AD48" s="82">
        <f t="shared" si="3"/>
        <v>0</v>
      </c>
      <c r="AE48" s="82">
        <f t="shared" si="4"/>
        <v>0</v>
      </c>
      <c r="AF48" s="82">
        <f t="shared" si="5"/>
        <v>0</v>
      </c>
      <c r="AG48" s="123">
        <f t="shared" si="6"/>
        <v>0</v>
      </c>
      <c r="AH48" s="41"/>
      <c r="AI48" s="41"/>
    </row>
    <row r="49" spans="1:35" ht="15" customHeight="1" x14ac:dyDescent="0.2">
      <c r="A49" s="44">
        <v>46</v>
      </c>
      <c r="B49" s="87" t="s">
        <v>25</v>
      </c>
      <c r="C49" s="86" t="s">
        <v>67</v>
      </c>
      <c r="D49" s="81" t="s">
        <v>74</v>
      </c>
      <c r="E49" s="80">
        <v>63.6</v>
      </c>
      <c r="F49" s="41" t="s">
        <v>74</v>
      </c>
      <c r="G49" s="41"/>
      <c r="H49" s="41">
        <v>2</v>
      </c>
      <c r="I49" s="41"/>
      <c r="J49" s="41"/>
      <c r="K49" s="41"/>
      <c r="L49" s="41"/>
      <c r="M49" s="41">
        <v>1</v>
      </c>
      <c r="N49" s="41"/>
      <c r="O49" s="41"/>
      <c r="P49" s="41"/>
      <c r="Q49" s="41">
        <v>1</v>
      </c>
      <c r="R49" s="41">
        <v>1</v>
      </c>
      <c r="S49" s="41">
        <v>2</v>
      </c>
      <c r="T49" s="41"/>
      <c r="U49" s="41"/>
      <c r="V49" s="81">
        <v>1</v>
      </c>
      <c r="W49" s="41"/>
      <c r="AA49" s="82">
        <f t="shared" si="0"/>
        <v>0</v>
      </c>
      <c r="AB49" s="82">
        <f t="shared" si="1"/>
        <v>127.2</v>
      </c>
      <c r="AC49" s="82">
        <f t="shared" si="2"/>
        <v>0</v>
      </c>
      <c r="AD49" s="82">
        <f t="shared" si="3"/>
        <v>0</v>
      </c>
      <c r="AE49" s="82">
        <f t="shared" si="4"/>
        <v>0</v>
      </c>
      <c r="AF49" s="82">
        <f t="shared" si="5"/>
        <v>0</v>
      </c>
      <c r="AG49" s="123">
        <f t="shared" si="6"/>
        <v>63.6</v>
      </c>
      <c r="AH49" s="41"/>
      <c r="AI49" s="41"/>
    </row>
    <row r="50" spans="1:35" ht="15" customHeight="1" x14ac:dyDescent="0.2">
      <c r="A50" s="44">
        <v>47</v>
      </c>
      <c r="B50" s="47" t="s">
        <v>26</v>
      </c>
      <c r="C50" s="86" t="s">
        <v>67</v>
      </c>
      <c r="D50" s="81" t="s">
        <v>74</v>
      </c>
      <c r="E50" s="80">
        <v>63.6</v>
      </c>
      <c r="F50" s="41" t="s">
        <v>74</v>
      </c>
      <c r="G50" s="41"/>
      <c r="H50" s="41">
        <v>1</v>
      </c>
      <c r="I50" s="41">
        <v>1</v>
      </c>
      <c r="J50" s="41"/>
      <c r="K50" s="41"/>
      <c r="L50" s="41"/>
      <c r="M50" s="41">
        <v>1</v>
      </c>
      <c r="N50" s="41"/>
      <c r="O50" s="41">
        <v>3</v>
      </c>
      <c r="P50" s="41"/>
      <c r="Q50" s="41"/>
      <c r="R50" s="41"/>
      <c r="S50" s="41">
        <v>1</v>
      </c>
      <c r="T50" s="41"/>
      <c r="U50" s="41">
        <v>2</v>
      </c>
      <c r="V50" s="81">
        <v>3</v>
      </c>
      <c r="W50" s="41">
        <v>2</v>
      </c>
      <c r="AA50" s="82">
        <f t="shared" si="0"/>
        <v>0</v>
      </c>
      <c r="AB50" s="82">
        <f t="shared" si="1"/>
        <v>63.6</v>
      </c>
      <c r="AC50" s="82">
        <f t="shared" si="2"/>
        <v>63.6</v>
      </c>
      <c r="AD50" s="82">
        <f t="shared" si="3"/>
        <v>0</v>
      </c>
      <c r="AE50" s="82">
        <f t="shared" si="4"/>
        <v>0</v>
      </c>
      <c r="AF50" s="82">
        <f t="shared" si="5"/>
        <v>0</v>
      </c>
      <c r="AG50" s="123">
        <f t="shared" si="6"/>
        <v>63.6</v>
      </c>
      <c r="AH50" s="41"/>
      <c r="AI50" s="41"/>
    </row>
    <row r="51" spans="1:35" ht="18" customHeight="1" x14ac:dyDescent="0.2">
      <c r="A51" s="95" t="s">
        <v>24</v>
      </c>
      <c r="B51" s="96"/>
      <c r="C51" s="96"/>
      <c r="D51" s="96"/>
      <c r="E51" s="96"/>
      <c r="F51" s="97"/>
      <c r="G51" s="185">
        <f>SUM(G3:G50)</f>
        <v>21</v>
      </c>
      <c r="H51" s="88">
        <f>SUM(H3:H50)</f>
        <v>12</v>
      </c>
      <c r="I51" s="88">
        <f>SUM(I4:I50)</f>
        <v>13</v>
      </c>
      <c r="J51" s="88">
        <f t="shared" ref="J51:L51" si="7">SUM(J4:J50)</f>
        <v>1</v>
      </c>
      <c r="K51" s="88">
        <f t="shared" si="7"/>
        <v>15</v>
      </c>
      <c r="L51" s="88">
        <f t="shared" si="7"/>
        <v>3</v>
      </c>
      <c r="M51" s="88">
        <f>SUM(M4:M50)</f>
        <v>31</v>
      </c>
      <c r="N51" s="88">
        <f>SUM(N4:N50)</f>
        <v>26</v>
      </c>
      <c r="O51" s="88">
        <f t="shared" ref="O51:R51" si="8">SUM(O3:O50)</f>
        <v>24</v>
      </c>
      <c r="P51" s="88">
        <f t="shared" ref="P51" si="9">SUM(P3:P50)</f>
        <v>16</v>
      </c>
      <c r="Q51" s="88">
        <f>SUM(Q4:Q50)</f>
        <v>24</v>
      </c>
      <c r="R51" s="88">
        <f t="shared" si="8"/>
        <v>15</v>
      </c>
      <c r="S51" s="88">
        <f t="shared" ref="S51:T51" si="10">SUM(S3:S50)</f>
        <v>19</v>
      </c>
      <c r="T51" s="88">
        <f t="shared" si="10"/>
        <v>23</v>
      </c>
      <c r="U51" s="88">
        <f t="shared" ref="U51:V51" si="11">SUM(U3:U50)</f>
        <v>35</v>
      </c>
      <c r="V51" s="88">
        <f t="shared" si="11"/>
        <v>32</v>
      </c>
      <c r="W51" s="88">
        <f>SUM(W4:W50)</f>
        <v>31</v>
      </c>
      <c r="AA51" s="89">
        <f>SUM(AA3:AA50)</f>
        <v>1335.5999999999997</v>
      </c>
      <c r="AB51" s="89">
        <f>SUM(AB3:AB50)</f>
        <v>763.2</v>
      </c>
      <c r="AC51" s="110">
        <f>SUM(AC4:AC50)</f>
        <v>826.80000000000018</v>
      </c>
      <c r="AD51" s="110">
        <f t="shared" ref="AD51:AF51" si="12">SUM(AD4:AD50)</f>
        <v>63.6</v>
      </c>
      <c r="AE51" s="110">
        <f t="shared" si="12"/>
        <v>954.00000000000023</v>
      </c>
      <c r="AF51" s="110">
        <f t="shared" si="12"/>
        <v>190.8</v>
      </c>
      <c r="AG51" s="124">
        <f>SUM(AG4:AG50)</f>
        <v>1971.6</v>
      </c>
      <c r="AH51" s="41"/>
      <c r="AI51" s="41"/>
    </row>
    <row r="52" spans="1:35" ht="37.5" customHeight="1" x14ac:dyDescent="0.2">
      <c r="A52" s="50"/>
      <c r="B52" s="50"/>
      <c r="V52" s="178"/>
      <c r="W52" s="178"/>
      <c r="X52" s="178"/>
      <c r="AB52" s="109"/>
      <c r="AC52" s="249">
        <f>AC51+AD51</f>
        <v>890.4000000000002</v>
      </c>
      <c r="AD52" s="249"/>
      <c r="AE52" s="249">
        <f>AE51+AF51</f>
        <v>1144.8000000000002</v>
      </c>
      <c r="AF52" s="249"/>
    </row>
    <row r="53" spans="1:35" x14ac:dyDescent="0.2">
      <c r="A53" s="49"/>
      <c r="B53" s="49"/>
      <c r="V53" s="178"/>
      <c r="W53" s="178"/>
      <c r="X53" s="178"/>
    </row>
    <row r="54" spans="1:35" x14ac:dyDescent="0.2">
      <c r="A54" s="90"/>
      <c r="B54" s="90"/>
      <c r="I54" s="91"/>
      <c r="J54" s="91"/>
      <c r="V54" s="178"/>
      <c r="W54" s="178"/>
      <c r="X54" s="178"/>
      <c r="AC54" s="91"/>
      <c r="AD54" s="91"/>
    </row>
    <row r="55" spans="1:35" x14ac:dyDescent="0.2">
      <c r="I55" s="91"/>
      <c r="J55" s="91"/>
      <c r="V55" s="178"/>
      <c r="W55" s="178"/>
      <c r="X55" s="178"/>
      <c r="AC55" s="91"/>
      <c r="AD55" s="91"/>
    </row>
    <row r="56" spans="1:35" x14ac:dyDescent="0.2">
      <c r="I56" s="91"/>
      <c r="J56" s="91"/>
      <c r="V56" s="178"/>
      <c r="W56" s="178"/>
      <c r="X56" s="178"/>
      <c r="AC56" s="91"/>
      <c r="AD56" s="91"/>
    </row>
    <row r="57" spans="1:35" x14ac:dyDescent="0.2">
      <c r="A57" s="49"/>
      <c r="B57" s="49"/>
      <c r="C57" s="49"/>
      <c r="D57" s="134"/>
      <c r="E57" s="49"/>
      <c r="F57" s="134"/>
      <c r="G57" s="134"/>
      <c r="H57" s="134"/>
      <c r="I57" s="136"/>
      <c r="J57" s="136"/>
      <c r="K57" s="134"/>
      <c r="L57" s="134"/>
      <c r="M57" s="134"/>
      <c r="N57" s="134"/>
      <c r="V57" s="178"/>
      <c r="W57" s="178"/>
      <c r="X57" s="178"/>
      <c r="AC57" s="91"/>
      <c r="AD57" s="91"/>
    </row>
    <row r="58" spans="1:35" ht="11.25" customHeight="1" x14ac:dyDescent="0.2">
      <c r="A58" s="49"/>
      <c r="B58" s="49"/>
      <c r="C58" s="49"/>
      <c r="D58" s="134"/>
      <c r="E58" s="49"/>
      <c r="F58" s="134"/>
      <c r="G58" s="134"/>
      <c r="H58" s="134"/>
      <c r="I58" s="136"/>
      <c r="J58" s="136"/>
      <c r="K58" s="134"/>
      <c r="L58" s="134"/>
      <c r="M58" s="134"/>
      <c r="N58" s="134"/>
      <c r="V58" s="178"/>
      <c r="W58" s="178"/>
      <c r="X58" s="178"/>
      <c r="AC58" s="91"/>
      <c r="AD58" s="91"/>
    </row>
    <row r="59" spans="1:35" x14ac:dyDescent="0.2">
      <c r="A59" s="49"/>
      <c r="B59" s="255" t="s">
        <v>105</v>
      </c>
      <c r="C59" s="129" t="s">
        <v>95</v>
      </c>
      <c r="D59" s="129" t="s">
        <v>96</v>
      </c>
      <c r="E59" s="256" t="s">
        <v>97</v>
      </c>
      <c r="F59" s="257" t="s">
        <v>98</v>
      </c>
      <c r="G59" s="258" t="s">
        <v>24</v>
      </c>
      <c r="H59" s="247" t="s">
        <v>88</v>
      </c>
      <c r="I59" s="248" t="s">
        <v>89</v>
      </c>
      <c r="J59" s="248">
        <v>13927</v>
      </c>
      <c r="K59" s="248"/>
      <c r="L59" s="248">
        <v>13880</v>
      </c>
      <c r="M59" s="248"/>
      <c r="N59" s="247">
        <v>13976</v>
      </c>
      <c r="O59" s="241">
        <v>14028</v>
      </c>
      <c r="P59" s="240" t="s">
        <v>112</v>
      </c>
      <c r="Q59" s="240" t="s">
        <v>116</v>
      </c>
      <c r="R59" s="240" t="s">
        <v>121</v>
      </c>
      <c r="S59" s="240" t="s">
        <v>123</v>
      </c>
      <c r="T59" s="240" t="s">
        <v>126</v>
      </c>
      <c r="U59" s="240" t="s">
        <v>129</v>
      </c>
      <c r="V59" s="237" t="s">
        <v>132</v>
      </c>
      <c r="W59" s="240" t="s">
        <v>133</v>
      </c>
      <c r="X59" s="261"/>
      <c r="Y59" s="177"/>
      <c r="AA59" s="241">
        <v>14028</v>
      </c>
      <c r="AB59" s="240" t="s">
        <v>112</v>
      </c>
      <c r="AC59" s="240" t="s">
        <v>116</v>
      </c>
      <c r="AD59" s="240" t="s">
        <v>121</v>
      </c>
      <c r="AE59" s="240" t="s">
        <v>123</v>
      </c>
      <c r="AF59" s="240" t="s">
        <v>126</v>
      </c>
      <c r="AG59" s="240" t="s">
        <v>129</v>
      </c>
      <c r="AH59" s="237" t="s">
        <v>132</v>
      </c>
      <c r="AI59" s="240" t="s">
        <v>133</v>
      </c>
    </row>
    <row r="60" spans="1:35" x14ac:dyDescent="0.2">
      <c r="A60" s="49"/>
      <c r="B60" s="255"/>
      <c r="C60" s="130" t="s">
        <v>99</v>
      </c>
      <c r="D60" s="130" t="s">
        <v>100</v>
      </c>
      <c r="E60" s="256"/>
      <c r="F60" s="257"/>
      <c r="G60" s="259"/>
      <c r="H60" s="247"/>
      <c r="I60" s="248"/>
      <c r="J60" s="248"/>
      <c r="K60" s="248"/>
      <c r="L60" s="248"/>
      <c r="M60" s="248"/>
      <c r="N60" s="247"/>
      <c r="O60" s="242"/>
      <c r="P60" s="240"/>
      <c r="Q60" s="240"/>
      <c r="R60" s="240"/>
      <c r="S60" s="240"/>
      <c r="T60" s="240"/>
      <c r="U60" s="240"/>
      <c r="V60" s="238"/>
      <c r="W60" s="240"/>
      <c r="X60" s="262"/>
      <c r="Y60" s="177"/>
      <c r="AA60" s="242"/>
      <c r="AB60" s="240"/>
      <c r="AC60" s="240"/>
      <c r="AD60" s="240"/>
      <c r="AE60" s="240"/>
      <c r="AF60" s="240"/>
      <c r="AG60" s="240"/>
      <c r="AH60" s="238"/>
      <c r="AI60" s="240"/>
    </row>
    <row r="61" spans="1:35" ht="15" x14ac:dyDescent="0.25">
      <c r="A61" s="49"/>
      <c r="B61" s="260"/>
      <c r="C61" s="260"/>
      <c r="D61" s="11"/>
      <c r="E61" s="11"/>
      <c r="F61" s="11"/>
      <c r="G61" s="11"/>
      <c r="H61" s="134"/>
      <c r="I61" s="136"/>
      <c r="J61" s="136"/>
      <c r="K61" s="134"/>
      <c r="L61" s="134"/>
      <c r="M61" s="134"/>
      <c r="N61" s="134"/>
      <c r="V61" s="178"/>
      <c r="W61" s="178"/>
      <c r="X61" s="178"/>
    </row>
    <row r="62" spans="1:35" ht="15" x14ac:dyDescent="0.25">
      <c r="A62" s="49"/>
      <c r="B62" s="115" t="s">
        <v>101</v>
      </c>
      <c r="C62" s="116">
        <v>21</v>
      </c>
      <c r="D62" s="131">
        <f>SUM(H62:W62)</f>
        <v>21</v>
      </c>
      <c r="E62" s="117">
        <f t="shared" ref="E62" si="13">C62-D62</f>
        <v>0</v>
      </c>
      <c r="F62" s="137">
        <v>63.6</v>
      </c>
      <c r="G62" s="132">
        <f t="shared" ref="G62" si="14">C62*F62</f>
        <v>1335.6000000000001</v>
      </c>
      <c r="H62" s="126">
        <f t="shared" ref="H62:M62" si="15">G46+G47+G48+G49+G50</f>
        <v>1</v>
      </c>
      <c r="I62" s="78">
        <f t="shared" si="15"/>
        <v>5</v>
      </c>
      <c r="J62" s="126">
        <f t="shared" si="15"/>
        <v>1</v>
      </c>
      <c r="K62" s="126">
        <f t="shared" si="15"/>
        <v>0</v>
      </c>
      <c r="L62" s="126">
        <f t="shared" si="15"/>
        <v>0</v>
      </c>
      <c r="M62" s="126">
        <f t="shared" si="15"/>
        <v>0</v>
      </c>
      <c r="N62" s="126">
        <f t="shared" ref="N62:O62" si="16">M46+M47+M48+M49+M50</f>
        <v>2</v>
      </c>
      <c r="O62" s="41">
        <f t="shared" si="16"/>
        <v>0</v>
      </c>
      <c r="P62" s="41">
        <f t="shared" ref="P62" si="17">O46+O47+O48+O49+O50</f>
        <v>3</v>
      </c>
      <c r="Q62" s="41">
        <f t="shared" ref="Q62" si="18">P46+P47+P48+P49+P50</f>
        <v>0</v>
      </c>
      <c r="R62" s="41">
        <f>Q46+Q47+Q48+Q49+Q50</f>
        <v>2</v>
      </c>
      <c r="S62" s="41">
        <f t="shared" ref="S62" si="19">R46+R47+R48+R49+R50</f>
        <v>1</v>
      </c>
      <c r="T62" s="41">
        <f t="shared" ref="T62" si="20">S46+S47+S48+S49+S50</f>
        <v>3</v>
      </c>
      <c r="U62" s="41">
        <f>T46+T47+T48+T49+T50</f>
        <v>0</v>
      </c>
      <c r="V62" s="41">
        <v>3</v>
      </c>
      <c r="W62" s="41">
        <v>0</v>
      </c>
      <c r="X62" s="41"/>
      <c r="Y62" s="178"/>
      <c r="AA62" s="138">
        <f>O62*F62</f>
        <v>0</v>
      </c>
      <c r="AB62" s="138">
        <f>R62*F62</f>
        <v>127.2</v>
      </c>
      <c r="AC62" s="41"/>
      <c r="AD62" s="138">
        <f>F62*R62</f>
        <v>127.2</v>
      </c>
      <c r="AE62" s="138">
        <f>S62*F62</f>
        <v>63.6</v>
      </c>
      <c r="AF62" s="138">
        <f>T62*F62</f>
        <v>190.8</v>
      </c>
      <c r="AG62" s="138">
        <f>U62*F62</f>
        <v>0</v>
      </c>
      <c r="AH62" s="138">
        <f>V62*F62</f>
        <v>190.8</v>
      </c>
      <c r="AI62" s="41">
        <v>0</v>
      </c>
    </row>
    <row r="63" spans="1:35" x14ac:dyDescent="0.2">
      <c r="A63" s="49"/>
      <c r="B63" s="49"/>
      <c r="C63" s="49"/>
      <c r="D63" s="134"/>
      <c r="E63" s="49"/>
      <c r="F63" s="134"/>
      <c r="G63" s="134"/>
      <c r="H63" s="134"/>
      <c r="I63" s="134"/>
      <c r="J63" s="134"/>
      <c r="K63" s="134"/>
      <c r="L63" s="134"/>
      <c r="M63" s="134"/>
      <c r="N63" s="134"/>
      <c r="V63" s="178"/>
      <c r="W63" s="178"/>
      <c r="X63" s="178"/>
    </row>
    <row r="64" spans="1:35" x14ac:dyDescent="0.2">
      <c r="A64" s="49"/>
      <c r="B64" s="49"/>
      <c r="C64" s="49"/>
      <c r="D64" s="134"/>
      <c r="E64" s="49"/>
      <c r="F64" s="134"/>
      <c r="G64" s="134"/>
      <c r="H64" s="134"/>
      <c r="I64" s="134"/>
      <c r="J64" s="134"/>
      <c r="K64" s="134"/>
      <c r="L64" s="134"/>
      <c r="M64" s="134"/>
      <c r="N64" s="134"/>
      <c r="V64" s="178"/>
      <c r="W64" s="178"/>
      <c r="X64" s="178"/>
    </row>
    <row r="65" spans="1:38" x14ac:dyDescent="0.2">
      <c r="A65" s="49"/>
      <c r="B65" s="255" t="s">
        <v>102</v>
      </c>
      <c r="C65" s="129" t="s">
        <v>95</v>
      </c>
      <c r="D65" s="129" t="s">
        <v>96</v>
      </c>
      <c r="E65" s="256" t="s">
        <v>97</v>
      </c>
      <c r="F65" s="257" t="s">
        <v>98</v>
      </c>
      <c r="G65" s="258" t="s">
        <v>24</v>
      </c>
      <c r="H65" s="247" t="s">
        <v>88</v>
      </c>
      <c r="I65" s="248" t="s">
        <v>89</v>
      </c>
      <c r="J65" s="248">
        <v>13927</v>
      </c>
      <c r="K65" s="248"/>
      <c r="L65" s="248">
        <v>13880</v>
      </c>
      <c r="M65" s="248"/>
      <c r="N65" s="247">
        <v>13976</v>
      </c>
      <c r="O65" s="241">
        <v>14028</v>
      </c>
      <c r="P65" s="240" t="s">
        <v>112</v>
      </c>
      <c r="Q65" s="240" t="s">
        <v>116</v>
      </c>
      <c r="R65" s="240" t="s">
        <v>121</v>
      </c>
      <c r="S65" s="240" t="s">
        <v>123</v>
      </c>
      <c r="T65" s="240" t="s">
        <v>126</v>
      </c>
      <c r="U65" s="240" t="s">
        <v>129</v>
      </c>
      <c r="V65" s="243" t="s">
        <v>132</v>
      </c>
      <c r="W65" s="240" t="s">
        <v>133</v>
      </c>
      <c r="X65" s="261" t="s">
        <v>136</v>
      </c>
      <c r="Y65" s="177"/>
      <c r="AA65" s="241">
        <v>14028</v>
      </c>
      <c r="AB65" s="240" t="s">
        <v>112</v>
      </c>
      <c r="AC65" s="240" t="s">
        <v>116</v>
      </c>
      <c r="AD65" s="240" t="s">
        <v>121</v>
      </c>
      <c r="AE65" s="240" t="s">
        <v>123</v>
      </c>
      <c r="AF65" s="240" t="s">
        <v>126</v>
      </c>
      <c r="AG65" s="240" t="s">
        <v>129</v>
      </c>
      <c r="AH65" s="237" t="s">
        <v>132</v>
      </c>
      <c r="AI65" s="240" t="s">
        <v>133</v>
      </c>
    </row>
    <row r="66" spans="1:38" x14ac:dyDescent="0.2">
      <c r="A66" s="49"/>
      <c r="B66" s="255"/>
      <c r="C66" s="130" t="s">
        <v>99</v>
      </c>
      <c r="D66" s="130" t="s">
        <v>100</v>
      </c>
      <c r="E66" s="256"/>
      <c r="F66" s="257"/>
      <c r="G66" s="259"/>
      <c r="H66" s="247"/>
      <c r="I66" s="248"/>
      <c r="J66" s="248"/>
      <c r="K66" s="248"/>
      <c r="L66" s="248"/>
      <c r="M66" s="248"/>
      <c r="N66" s="247"/>
      <c r="O66" s="242"/>
      <c r="P66" s="240"/>
      <c r="Q66" s="240"/>
      <c r="R66" s="240"/>
      <c r="S66" s="240"/>
      <c r="T66" s="240"/>
      <c r="U66" s="240"/>
      <c r="V66" s="244"/>
      <c r="W66" s="240"/>
      <c r="X66" s="262"/>
      <c r="Y66" s="177"/>
      <c r="AA66" s="242"/>
      <c r="AB66" s="240"/>
      <c r="AC66" s="240"/>
      <c r="AD66" s="240"/>
      <c r="AE66" s="240"/>
      <c r="AF66" s="240"/>
      <c r="AG66" s="240"/>
      <c r="AH66" s="238"/>
      <c r="AI66" s="240"/>
      <c r="AL66" s="175"/>
    </row>
    <row r="67" spans="1:38" ht="15" x14ac:dyDescent="0.25">
      <c r="A67" s="49"/>
      <c r="B67" s="260"/>
      <c r="C67" s="260"/>
      <c r="D67" s="11"/>
      <c r="E67" s="11"/>
      <c r="F67" s="11"/>
      <c r="G67" s="11"/>
      <c r="H67" s="134"/>
      <c r="I67" s="136"/>
      <c r="J67" s="136"/>
      <c r="K67" s="134"/>
      <c r="L67" s="134"/>
      <c r="M67" s="134"/>
      <c r="N67" s="134"/>
      <c r="V67" s="178"/>
      <c r="W67" s="178"/>
      <c r="X67" s="178"/>
      <c r="AL67" s="175"/>
    </row>
    <row r="68" spans="1:38" ht="15" x14ac:dyDescent="0.25">
      <c r="A68" s="49"/>
      <c r="B68" s="115" t="s">
        <v>101</v>
      </c>
      <c r="C68" s="116">
        <v>289</v>
      </c>
      <c r="D68" s="131">
        <f>SUM(H68:X68)</f>
        <v>269</v>
      </c>
      <c r="E68" s="117">
        <f t="shared" ref="E68" si="21">C68-D68</f>
        <v>20</v>
      </c>
      <c r="F68" s="137">
        <v>63.6</v>
      </c>
      <c r="G68" s="132">
        <f t="shared" ref="G68" si="22">C68*F68</f>
        <v>18380.400000000001</v>
      </c>
      <c r="H68" s="126">
        <f>G4+G5+G6+G7+G8+G9+G10+G11+G15+G16+G17+G18+G20+G21+G23+G24+G25+G26+G27+G28+G29+G30+G31+G32+G34+G35+G36+G37+G38+G39+G41+G42+G43+G44+G45</f>
        <v>18</v>
      </c>
      <c r="I68" s="126">
        <f t="shared" ref="I68:N68" si="23">H4+H5+H6+H7+H8+H9+H10+H11+H15+H16+H17+H18+H20+H21+H23+H24+H25+H26+H27+H28+H29+H30+H31+H32+H34+H35+H36+H37+H38+H39+H41+H42+H43+H44+H45</f>
        <v>7</v>
      </c>
      <c r="J68" s="126">
        <f t="shared" si="23"/>
        <v>11</v>
      </c>
      <c r="K68" s="126">
        <f t="shared" si="23"/>
        <v>1</v>
      </c>
      <c r="L68" s="126">
        <f t="shared" si="23"/>
        <v>12</v>
      </c>
      <c r="M68" s="126">
        <f t="shared" si="23"/>
        <v>1</v>
      </c>
      <c r="N68" s="126">
        <f t="shared" si="23"/>
        <v>26</v>
      </c>
      <c r="O68" s="41">
        <f>N4+N5+N6+N7+N8+N9+N10+N11+N15+N16+N17+N18+N20+N21+N23+N24+N25+N26+N27+N28+N29+N30+N31+N32+N34+N35+N36+N37+N38+N39+N41+N42+N43+N44+N45</f>
        <v>23</v>
      </c>
      <c r="P68" s="41">
        <f t="shared" ref="P68:U68" si="24">O4+O5+O6+O7+O8+O9+O10+O11+O15+O16+O17+O18+O20+O21+O23+O24+O25+O26+O27+O28+O29+O30+O31+O32+O34+O35+O36+O37+O38+O39+O41+O42+O43+O44+O45</f>
        <v>18</v>
      </c>
      <c r="Q68" s="41">
        <f t="shared" si="24"/>
        <v>12</v>
      </c>
      <c r="R68" s="41">
        <f>Q4+Q5+Q6+Q7+Q8+Q9+Q10+Q11+Q15+Q16+Q17+Q18+Q20+Q21+Q23+Q24+Q25+Q26+Q27+Q28+Q29+Q30+Q31+Q32+Q34+Q35+Q36+Q37+Q38+Q39+Q41+Q42+Q43+Q44+Q45</f>
        <v>17</v>
      </c>
      <c r="S68" s="41">
        <f t="shared" si="24"/>
        <v>11</v>
      </c>
      <c r="T68" s="41">
        <f t="shared" si="24"/>
        <v>14</v>
      </c>
      <c r="U68" s="41">
        <f t="shared" si="24"/>
        <v>18</v>
      </c>
      <c r="V68" s="81">
        <v>27</v>
      </c>
      <c r="W68" s="41">
        <v>22</v>
      </c>
      <c r="X68" s="41">
        <v>31</v>
      </c>
      <c r="Y68" s="178"/>
      <c r="AA68" s="138">
        <f>O68*F68</f>
        <v>1462.8</v>
      </c>
      <c r="AB68" s="138">
        <f>R68*F68</f>
        <v>1081.2</v>
      </c>
      <c r="AC68" s="138">
        <v>763.2</v>
      </c>
      <c r="AD68" s="138">
        <f>F68*R68</f>
        <v>1081.2</v>
      </c>
      <c r="AE68" s="138">
        <f>S68*F68</f>
        <v>699.6</v>
      </c>
      <c r="AF68" s="138">
        <f>T68*F68</f>
        <v>890.4</v>
      </c>
      <c r="AG68" s="138">
        <f>U68*F68</f>
        <v>1144.8</v>
      </c>
      <c r="AH68" s="138">
        <f>V68*F68</f>
        <v>1717.2</v>
      </c>
      <c r="AI68" s="138" t="e">
        <f>#REF!*F68</f>
        <v>#REF!</v>
      </c>
    </row>
    <row r="69" spans="1:38" x14ac:dyDescent="0.2">
      <c r="A69" s="49"/>
      <c r="B69" s="49"/>
      <c r="C69" s="49"/>
      <c r="D69" s="134"/>
      <c r="E69" s="49"/>
      <c r="F69" s="134"/>
      <c r="G69" s="134"/>
      <c r="H69" s="134"/>
      <c r="I69" s="134"/>
      <c r="J69" s="134"/>
      <c r="K69" s="134"/>
      <c r="L69" s="134"/>
      <c r="M69" s="134"/>
      <c r="N69" s="134"/>
      <c r="W69" s="178"/>
      <c r="X69" s="178"/>
    </row>
    <row r="70" spans="1:38" ht="13.5" customHeight="1" x14ac:dyDescent="0.2">
      <c r="A70" s="49"/>
      <c r="B70" s="49"/>
      <c r="C70" s="49"/>
      <c r="D70" s="134"/>
      <c r="E70" s="49"/>
      <c r="F70" s="134"/>
      <c r="G70" s="134"/>
      <c r="H70" s="134"/>
      <c r="I70" s="134"/>
      <c r="J70" s="134"/>
      <c r="K70" s="134"/>
      <c r="L70" s="134"/>
      <c r="M70" s="134"/>
      <c r="N70" s="134"/>
      <c r="W70" s="178"/>
      <c r="X70" s="178"/>
    </row>
    <row r="71" spans="1:38" x14ac:dyDescent="0.2">
      <c r="A71" s="49"/>
      <c r="B71" s="255" t="s">
        <v>103</v>
      </c>
      <c r="C71" s="129" t="s">
        <v>95</v>
      </c>
      <c r="D71" s="129" t="s">
        <v>96</v>
      </c>
      <c r="E71" s="256" t="s">
        <v>97</v>
      </c>
      <c r="F71" s="257" t="s">
        <v>98</v>
      </c>
      <c r="G71" s="258" t="s">
        <v>24</v>
      </c>
      <c r="H71" s="247" t="s">
        <v>88</v>
      </c>
      <c r="I71" s="248" t="s">
        <v>89</v>
      </c>
      <c r="J71" s="248">
        <v>13927</v>
      </c>
      <c r="K71" s="248"/>
      <c r="L71" s="248">
        <v>13880</v>
      </c>
      <c r="M71" s="248"/>
      <c r="N71" s="247">
        <v>13976</v>
      </c>
      <c r="O71" s="241">
        <v>14028</v>
      </c>
      <c r="P71" s="240" t="s">
        <v>112</v>
      </c>
      <c r="Q71" s="240" t="s">
        <v>116</v>
      </c>
      <c r="R71" s="240" t="s">
        <v>121</v>
      </c>
      <c r="S71" s="240" t="s">
        <v>123</v>
      </c>
      <c r="T71" s="240" t="s">
        <v>126</v>
      </c>
      <c r="U71" s="240" t="s">
        <v>129</v>
      </c>
      <c r="V71" s="237" t="s">
        <v>132</v>
      </c>
      <c r="W71" s="240" t="s">
        <v>133</v>
      </c>
      <c r="X71" s="261"/>
      <c r="Y71" s="177"/>
      <c r="AA71" s="241">
        <v>14028</v>
      </c>
      <c r="AB71" s="240" t="s">
        <v>112</v>
      </c>
      <c r="AC71" s="240" t="s">
        <v>116</v>
      </c>
      <c r="AD71" s="240" t="s">
        <v>121</v>
      </c>
      <c r="AE71" s="240" t="s">
        <v>123</v>
      </c>
      <c r="AF71" s="240" t="s">
        <v>126</v>
      </c>
      <c r="AG71" s="240" t="s">
        <v>129</v>
      </c>
      <c r="AH71" s="237" t="s">
        <v>132</v>
      </c>
      <c r="AI71" s="240" t="s">
        <v>133</v>
      </c>
    </row>
    <row r="72" spans="1:38" x14ac:dyDescent="0.2">
      <c r="A72" s="49"/>
      <c r="B72" s="255"/>
      <c r="C72" s="130" t="s">
        <v>99</v>
      </c>
      <c r="D72" s="130" t="s">
        <v>100</v>
      </c>
      <c r="E72" s="256"/>
      <c r="F72" s="257"/>
      <c r="G72" s="259"/>
      <c r="H72" s="247"/>
      <c r="I72" s="248"/>
      <c r="J72" s="248"/>
      <c r="K72" s="248"/>
      <c r="L72" s="248"/>
      <c r="M72" s="248"/>
      <c r="N72" s="247"/>
      <c r="O72" s="242"/>
      <c r="P72" s="240"/>
      <c r="Q72" s="240"/>
      <c r="R72" s="240"/>
      <c r="S72" s="240"/>
      <c r="T72" s="240"/>
      <c r="U72" s="240"/>
      <c r="V72" s="238"/>
      <c r="W72" s="240"/>
      <c r="X72" s="262"/>
      <c r="Y72" s="177"/>
      <c r="AA72" s="242"/>
      <c r="AB72" s="240"/>
      <c r="AC72" s="240"/>
      <c r="AD72" s="240"/>
      <c r="AE72" s="240"/>
      <c r="AF72" s="240"/>
      <c r="AG72" s="240"/>
      <c r="AH72" s="238"/>
      <c r="AI72" s="240"/>
    </row>
    <row r="73" spans="1:38" ht="15" x14ac:dyDescent="0.25">
      <c r="A73" s="49"/>
      <c r="B73" s="260"/>
      <c r="C73" s="260"/>
      <c r="D73" s="11"/>
      <c r="E73" s="11"/>
      <c r="F73" s="11"/>
      <c r="G73" s="11"/>
      <c r="H73" s="134"/>
      <c r="I73" s="136"/>
      <c r="J73" s="136"/>
      <c r="K73" s="134"/>
      <c r="L73" s="134"/>
      <c r="M73" s="134"/>
      <c r="N73" s="134"/>
      <c r="V73" s="178"/>
      <c r="W73" s="178"/>
      <c r="X73" s="178"/>
    </row>
    <row r="74" spans="1:38" ht="15" x14ac:dyDescent="0.25">
      <c r="A74" s="49"/>
      <c r="B74" s="115" t="s">
        <v>101</v>
      </c>
      <c r="C74" s="116">
        <v>26</v>
      </c>
      <c r="D74" s="131">
        <f>SUM(H74:W74)</f>
        <v>25</v>
      </c>
      <c r="E74" s="117">
        <f t="shared" ref="E74" si="25">C74-D74</f>
        <v>1</v>
      </c>
      <c r="F74" s="137">
        <v>63.6</v>
      </c>
      <c r="G74" s="132">
        <f t="shared" ref="G74" si="26">C74*F74</f>
        <v>1653.6000000000001</v>
      </c>
      <c r="H74" s="126">
        <f>G19+G22+G33+G40</f>
        <v>2</v>
      </c>
      <c r="I74" s="126">
        <f t="shared" ref="I74:O74" si="27">H19+H22+H33+H40</f>
        <v>0</v>
      </c>
      <c r="J74" s="126">
        <f t="shared" si="27"/>
        <v>1</v>
      </c>
      <c r="K74" s="126">
        <f t="shared" si="27"/>
        <v>0</v>
      </c>
      <c r="L74" s="126">
        <f t="shared" si="27"/>
        <v>2</v>
      </c>
      <c r="M74" s="126">
        <f t="shared" si="27"/>
        <v>0</v>
      </c>
      <c r="N74" s="126">
        <f t="shared" si="27"/>
        <v>3</v>
      </c>
      <c r="O74" s="41">
        <f t="shared" si="27"/>
        <v>1</v>
      </c>
      <c r="P74" s="41">
        <f>O19+O22+O33+O40</f>
        <v>1</v>
      </c>
      <c r="Q74" s="41">
        <f>P19+P22+P33+P40</f>
        <v>4</v>
      </c>
      <c r="R74" s="41">
        <f>Q19+Q22+Q33+Q40</f>
        <v>3</v>
      </c>
      <c r="S74" s="41">
        <f t="shared" ref="S74" si="28">R19+R22+R33+R40</f>
        <v>1</v>
      </c>
      <c r="T74" s="41">
        <f t="shared" ref="T74" si="29">S19+S22+S33+S40</f>
        <v>2</v>
      </c>
      <c r="U74" s="41">
        <f t="shared" ref="U74" si="30">T19+T22+T33+T40</f>
        <v>3</v>
      </c>
      <c r="V74" s="81">
        <v>2</v>
      </c>
      <c r="W74" s="41"/>
      <c r="X74" s="41"/>
      <c r="Y74" s="178"/>
      <c r="AA74" s="138">
        <f>O74*F74</f>
        <v>63.6</v>
      </c>
      <c r="AB74" s="138">
        <f>R74*F74</f>
        <v>190.8</v>
      </c>
      <c r="AC74" s="41">
        <v>254.4</v>
      </c>
      <c r="AD74" s="138">
        <f>F74*R74</f>
        <v>190.8</v>
      </c>
      <c r="AE74" s="138">
        <f>S74*F74</f>
        <v>63.6</v>
      </c>
      <c r="AF74" s="138">
        <f>T74*F74</f>
        <v>127.2</v>
      </c>
      <c r="AG74" s="138">
        <f>U74*F74</f>
        <v>190.8</v>
      </c>
      <c r="AH74" s="138">
        <f>V74*F74</f>
        <v>127.2</v>
      </c>
      <c r="AI74" s="41"/>
    </row>
    <row r="75" spans="1:38" x14ac:dyDescent="0.2">
      <c r="A75" s="49"/>
      <c r="B75" s="49"/>
      <c r="C75" s="49"/>
      <c r="D75" s="134"/>
      <c r="E75" s="49"/>
      <c r="F75" s="134"/>
      <c r="G75" s="134"/>
      <c r="H75" s="134"/>
      <c r="I75" s="134"/>
      <c r="J75" s="134"/>
      <c r="K75" s="134"/>
      <c r="L75" s="134"/>
      <c r="M75" s="134"/>
      <c r="N75" s="134"/>
      <c r="W75" s="178"/>
      <c r="X75" s="178"/>
    </row>
    <row r="76" spans="1:38" x14ac:dyDescent="0.2">
      <c r="A76" s="49"/>
      <c r="B76" s="49"/>
      <c r="C76" s="49"/>
      <c r="D76" s="134"/>
      <c r="E76" s="49"/>
      <c r="F76" s="134"/>
      <c r="G76" s="134"/>
      <c r="H76" s="134"/>
      <c r="I76" s="134"/>
      <c r="J76" s="134"/>
      <c r="K76" s="134"/>
      <c r="L76" s="134"/>
      <c r="M76" s="134"/>
      <c r="N76" s="134"/>
      <c r="W76" s="178"/>
      <c r="X76" s="178"/>
    </row>
    <row r="77" spans="1:38" x14ac:dyDescent="0.2">
      <c r="A77" s="49"/>
      <c r="B77" s="255" t="s">
        <v>104</v>
      </c>
      <c r="C77" s="129" t="s">
        <v>95</v>
      </c>
      <c r="D77" s="129" t="s">
        <v>96</v>
      </c>
      <c r="E77" s="256" t="s">
        <v>97</v>
      </c>
      <c r="F77" s="257" t="s">
        <v>98</v>
      </c>
      <c r="G77" s="258" t="s">
        <v>24</v>
      </c>
      <c r="H77" s="247" t="s">
        <v>88</v>
      </c>
      <c r="I77" s="248" t="s">
        <v>89</v>
      </c>
      <c r="J77" s="248">
        <v>13927</v>
      </c>
      <c r="K77" s="248"/>
      <c r="L77" s="248">
        <v>13880</v>
      </c>
      <c r="M77" s="248"/>
      <c r="N77" s="247">
        <v>13976</v>
      </c>
      <c r="O77" s="241">
        <v>14028</v>
      </c>
      <c r="P77" s="240" t="s">
        <v>112</v>
      </c>
      <c r="Q77" s="240" t="s">
        <v>116</v>
      </c>
      <c r="R77" s="240" t="s">
        <v>121</v>
      </c>
      <c r="S77" s="240" t="s">
        <v>123</v>
      </c>
      <c r="T77" s="240" t="s">
        <v>126</v>
      </c>
      <c r="U77" s="240" t="s">
        <v>129</v>
      </c>
      <c r="V77" s="243" t="s">
        <v>132</v>
      </c>
      <c r="W77" s="240" t="s">
        <v>133</v>
      </c>
      <c r="X77" s="261"/>
      <c r="Y77" s="177"/>
      <c r="AA77" s="241">
        <v>14028</v>
      </c>
      <c r="AB77" s="240" t="s">
        <v>112</v>
      </c>
      <c r="AC77" s="240" t="s">
        <v>116</v>
      </c>
      <c r="AD77" s="240" t="s">
        <v>121</v>
      </c>
      <c r="AE77" s="240" t="s">
        <v>123</v>
      </c>
      <c r="AF77" s="240" t="s">
        <v>126</v>
      </c>
      <c r="AG77" s="240" t="s">
        <v>129</v>
      </c>
      <c r="AH77" s="237" t="s">
        <v>132</v>
      </c>
      <c r="AI77" s="240" t="s">
        <v>133</v>
      </c>
    </row>
    <row r="78" spans="1:38" x14ac:dyDescent="0.2">
      <c r="A78" s="49"/>
      <c r="B78" s="255"/>
      <c r="C78" s="130" t="s">
        <v>99</v>
      </c>
      <c r="D78" s="130" t="s">
        <v>100</v>
      </c>
      <c r="E78" s="256"/>
      <c r="F78" s="257"/>
      <c r="G78" s="259"/>
      <c r="H78" s="247"/>
      <c r="I78" s="248"/>
      <c r="J78" s="248"/>
      <c r="K78" s="248"/>
      <c r="L78" s="248"/>
      <c r="M78" s="248"/>
      <c r="N78" s="247"/>
      <c r="O78" s="242"/>
      <c r="P78" s="240"/>
      <c r="Q78" s="240"/>
      <c r="R78" s="240"/>
      <c r="S78" s="240"/>
      <c r="T78" s="240"/>
      <c r="U78" s="240"/>
      <c r="V78" s="244"/>
      <c r="W78" s="240"/>
      <c r="X78" s="262"/>
      <c r="Y78" s="177"/>
      <c r="AA78" s="242"/>
      <c r="AB78" s="240"/>
      <c r="AC78" s="240"/>
      <c r="AD78" s="240"/>
      <c r="AE78" s="240"/>
      <c r="AF78" s="240"/>
      <c r="AG78" s="240"/>
      <c r="AH78" s="238"/>
      <c r="AI78" s="240"/>
    </row>
    <row r="79" spans="1:38" ht="15" x14ac:dyDescent="0.25">
      <c r="A79" s="49"/>
      <c r="B79" s="260"/>
      <c r="C79" s="260"/>
      <c r="D79" s="11"/>
      <c r="E79" s="11"/>
      <c r="F79" s="11"/>
      <c r="G79" s="11"/>
      <c r="H79" s="134"/>
      <c r="I79" s="136"/>
      <c r="J79" s="136"/>
      <c r="K79" s="134"/>
      <c r="L79" s="134"/>
      <c r="M79" s="134"/>
      <c r="N79" s="134"/>
      <c r="W79" s="178"/>
      <c r="X79" s="178"/>
    </row>
    <row r="80" spans="1:38" ht="15" x14ac:dyDescent="0.25">
      <c r="A80" s="49"/>
      <c r="B80" s="115" t="s">
        <v>101</v>
      </c>
      <c r="C80" s="116">
        <v>28</v>
      </c>
      <c r="D80" s="131">
        <f>SUM(H80:W80)</f>
        <v>26</v>
      </c>
      <c r="E80" s="117">
        <f>C80-D80</f>
        <v>2</v>
      </c>
      <c r="F80" s="137">
        <v>63.6</v>
      </c>
      <c r="G80" s="132">
        <f t="shared" ref="G80" si="31">C80*F80</f>
        <v>1780.8</v>
      </c>
      <c r="H80" s="126">
        <f>G12+G13+G14</f>
        <v>0</v>
      </c>
      <c r="I80" s="126">
        <f t="shared" ref="I80:N80" si="32">H12+H13+H14</f>
        <v>0</v>
      </c>
      <c r="J80" s="126">
        <f t="shared" si="32"/>
        <v>0</v>
      </c>
      <c r="K80" s="126">
        <f t="shared" si="32"/>
        <v>0</v>
      </c>
      <c r="L80" s="126">
        <f t="shared" si="32"/>
        <v>1</v>
      </c>
      <c r="M80" s="126">
        <f t="shared" si="32"/>
        <v>2</v>
      </c>
      <c r="N80" s="126">
        <f t="shared" si="32"/>
        <v>0</v>
      </c>
      <c r="O80" s="41">
        <f>N12+N13+N14</f>
        <v>2</v>
      </c>
      <c r="P80" s="41">
        <f t="shared" ref="P80:S80" si="33">O12+O13+O14</f>
        <v>2</v>
      </c>
      <c r="Q80" s="41">
        <f t="shared" si="33"/>
        <v>0</v>
      </c>
      <c r="R80" s="41">
        <f>Q12+Q13+Q14</f>
        <v>2</v>
      </c>
      <c r="S80" s="41">
        <f t="shared" si="33"/>
        <v>2</v>
      </c>
      <c r="T80" s="41">
        <f t="shared" ref="T80" si="34">S12+S13+S14</f>
        <v>0</v>
      </c>
      <c r="U80" s="41">
        <f t="shared" ref="U80" si="35">T12+T13+T14</f>
        <v>2</v>
      </c>
      <c r="V80" s="81">
        <f t="shared" ref="V80" si="36">U12+U13+U14</f>
        <v>3</v>
      </c>
      <c r="W80" s="41">
        <v>10</v>
      </c>
      <c r="X80" s="41"/>
      <c r="Y80" s="178"/>
      <c r="AA80" s="138">
        <f>O80*F80</f>
        <v>127.2</v>
      </c>
      <c r="AB80" s="138">
        <f>R80*F80</f>
        <v>127.2</v>
      </c>
      <c r="AC80" s="41"/>
      <c r="AD80" s="138">
        <f>F80*R80</f>
        <v>127.2</v>
      </c>
      <c r="AE80" s="138">
        <f>S80*F80</f>
        <v>127.2</v>
      </c>
      <c r="AF80" s="138">
        <f>T80*F80</f>
        <v>0</v>
      </c>
      <c r="AG80" s="138">
        <f>U80*F80</f>
        <v>127.2</v>
      </c>
      <c r="AH80" s="138">
        <f>V80*F80</f>
        <v>190.8</v>
      </c>
      <c r="AI80" s="138" t="e">
        <f>#REF!*F80</f>
        <v>#REF!</v>
      </c>
    </row>
    <row r="81" spans="1:35" x14ac:dyDescent="0.2">
      <c r="A81" s="49"/>
      <c r="B81" s="49"/>
      <c r="C81" s="49"/>
      <c r="D81" s="134"/>
      <c r="E81" s="49"/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35" x14ac:dyDescent="0.2">
      <c r="A82" s="49"/>
      <c r="B82" s="49"/>
      <c r="C82" s="49"/>
      <c r="D82" s="134"/>
      <c r="E82" s="165"/>
      <c r="F82" s="134"/>
      <c r="G82" s="134"/>
      <c r="H82" s="134"/>
      <c r="I82" s="134"/>
      <c r="J82" s="134"/>
      <c r="K82" s="134"/>
      <c r="L82" s="134"/>
      <c r="M82" s="134"/>
      <c r="N82" s="134"/>
      <c r="AB82" s="155">
        <f>AB62+AB68+AB74+AB80</f>
        <v>1526.4</v>
      </c>
      <c r="AD82" s="167">
        <f>AD80+AD74+AD68+AD62</f>
        <v>1526.4</v>
      </c>
      <c r="AE82" s="167">
        <f>AE80+AE74+AE68+AE62</f>
        <v>954.00000000000011</v>
      </c>
      <c r="AF82" s="167">
        <f>AF80+AF74+AF68+AF62</f>
        <v>1208.4000000000001</v>
      </c>
      <c r="AG82" s="167">
        <f>AG80+AG74+AG68+AG62</f>
        <v>1462.8</v>
      </c>
      <c r="AH82" s="167">
        <f>AH80+AH74+AH68+AH62</f>
        <v>2226</v>
      </c>
      <c r="AI82" s="167" t="e">
        <f>AI80+AI68</f>
        <v>#REF!</v>
      </c>
    </row>
    <row r="83" spans="1:35" x14ac:dyDescent="0.2">
      <c r="A83" s="49"/>
      <c r="B83" s="49"/>
      <c r="C83" s="49"/>
      <c r="D83" s="134"/>
      <c r="E83" s="49"/>
      <c r="F83" s="134"/>
      <c r="G83" s="158"/>
      <c r="H83" s="134"/>
      <c r="I83" s="134"/>
      <c r="J83" s="134"/>
      <c r="K83" s="134"/>
      <c r="L83" s="134"/>
      <c r="M83" s="134"/>
      <c r="N83" s="134"/>
    </row>
    <row r="85" spans="1:35" x14ac:dyDescent="0.2">
      <c r="E85" s="143"/>
      <c r="AI85" s="157"/>
    </row>
    <row r="87" spans="1:35" x14ac:dyDescent="0.2">
      <c r="AI87" s="157"/>
    </row>
    <row r="88" spans="1:35" ht="15.75" x14ac:dyDescent="0.25">
      <c r="B88" s="250" t="s">
        <v>24</v>
      </c>
      <c r="C88" s="145" t="s">
        <v>95</v>
      </c>
      <c r="D88" s="145" t="s">
        <v>96</v>
      </c>
      <c r="E88" s="251" t="s">
        <v>97</v>
      </c>
      <c r="F88" s="253" t="s">
        <v>113</v>
      </c>
    </row>
    <row r="89" spans="1:35" ht="15.75" x14ac:dyDescent="0.25">
      <c r="B89" s="250"/>
      <c r="C89" s="146" t="s">
        <v>99</v>
      </c>
      <c r="D89" s="146" t="s">
        <v>100</v>
      </c>
      <c r="E89" s="251"/>
      <c r="F89" s="254"/>
      <c r="AF89" s="157"/>
    </row>
    <row r="90" spans="1:35" ht="15.75" x14ac:dyDescent="0.25">
      <c r="B90" s="252"/>
      <c r="C90" s="252"/>
      <c r="D90" s="147"/>
      <c r="E90" s="147"/>
    </row>
    <row r="91" spans="1:35" ht="15.75" x14ac:dyDescent="0.25">
      <c r="B91" s="148" t="s">
        <v>101</v>
      </c>
      <c r="C91" s="149">
        <f>C62+C68+C74+C80</f>
        <v>364</v>
      </c>
      <c r="D91" s="150">
        <f>D62+D68+D74+D80</f>
        <v>341</v>
      </c>
      <c r="E91" s="151">
        <f>C91-D91</f>
        <v>23</v>
      </c>
      <c r="F91" s="152">
        <f>D91/C91</f>
        <v>0.93681318681318682</v>
      </c>
      <c r="H91" s="157"/>
    </row>
    <row r="92" spans="1:35" x14ac:dyDescent="0.2">
      <c r="H92" s="157"/>
    </row>
    <row r="93" spans="1:35" x14ac:dyDescent="0.2">
      <c r="H93" s="157"/>
    </row>
    <row r="94" spans="1:35" x14ac:dyDescent="0.2">
      <c r="J94" s="157"/>
    </row>
    <row r="95" spans="1:35" x14ac:dyDescent="0.2">
      <c r="E95" s="143"/>
    </row>
  </sheetData>
  <mergeCells count="127">
    <mergeCell ref="W59:W60"/>
    <mergeCell ref="W65:W66"/>
    <mergeCell ref="W71:W72"/>
    <mergeCell ref="W77:W78"/>
    <mergeCell ref="X59:X60"/>
    <mergeCell ref="X65:X66"/>
    <mergeCell ref="X71:X72"/>
    <mergeCell ref="X77:X78"/>
    <mergeCell ref="AI59:AI60"/>
    <mergeCell ref="AI65:AI66"/>
    <mergeCell ref="AI71:AI72"/>
    <mergeCell ref="AI77:AI78"/>
    <mergeCell ref="AD65:AD66"/>
    <mergeCell ref="AE65:AE66"/>
    <mergeCell ref="AF65:AF66"/>
    <mergeCell ref="AG65:AG66"/>
    <mergeCell ref="AA59:AA60"/>
    <mergeCell ref="AB59:AB60"/>
    <mergeCell ref="AC59:AC60"/>
    <mergeCell ref="AD59:AD60"/>
    <mergeCell ref="AE59:AE60"/>
    <mergeCell ref="AH59:AH60"/>
    <mergeCell ref="AH65:AH66"/>
    <mergeCell ref="AH71:AH72"/>
    <mergeCell ref="R77:R78"/>
    <mergeCell ref="R71:R72"/>
    <mergeCell ref="H77:H78"/>
    <mergeCell ref="I77:I78"/>
    <mergeCell ref="S71:S72"/>
    <mergeCell ref="B59:B60"/>
    <mergeCell ref="E59:E60"/>
    <mergeCell ref="F59:F60"/>
    <mergeCell ref="G59:G60"/>
    <mergeCell ref="B61:C61"/>
    <mergeCell ref="B77:B78"/>
    <mergeCell ref="E77:E78"/>
    <mergeCell ref="F77:F78"/>
    <mergeCell ref="G77:G78"/>
    <mergeCell ref="B88:B89"/>
    <mergeCell ref="E88:E89"/>
    <mergeCell ref="B90:C90"/>
    <mergeCell ref="F88:F89"/>
    <mergeCell ref="B65:B66"/>
    <mergeCell ref="E65:E66"/>
    <mergeCell ref="F65:F66"/>
    <mergeCell ref="G65:G66"/>
    <mergeCell ref="B67:C67"/>
    <mergeCell ref="B79:C79"/>
    <mergeCell ref="B71:B72"/>
    <mergeCell ref="E71:E72"/>
    <mergeCell ref="F71:F72"/>
    <mergeCell ref="G71:G72"/>
    <mergeCell ref="B73:C73"/>
    <mergeCell ref="AC3:AD3"/>
    <mergeCell ref="AE3:AF3"/>
    <mergeCell ref="AC52:AD52"/>
    <mergeCell ref="AE52:AF52"/>
    <mergeCell ref="K3:L3"/>
    <mergeCell ref="O59:O60"/>
    <mergeCell ref="R59:R60"/>
    <mergeCell ref="H65:H66"/>
    <mergeCell ref="I65:I66"/>
    <mergeCell ref="J65:K66"/>
    <mergeCell ref="L65:M66"/>
    <mergeCell ref="N65:N66"/>
    <mergeCell ref="O65:O66"/>
    <mergeCell ref="R65:R66"/>
    <mergeCell ref="H59:H60"/>
    <mergeCell ref="I59:I60"/>
    <mergeCell ref="J59:K60"/>
    <mergeCell ref="L59:M60"/>
    <mergeCell ref="N59:N60"/>
    <mergeCell ref="P59:P60"/>
    <mergeCell ref="P65:P66"/>
    <mergeCell ref="Q59:Q60"/>
    <mergeCell ref="Q65:Q66"/>
    <mergeCell ref="S59:S60"/>
    <mergeCell ref="I3:J3"/>
    <mergeCell ref="H71:H72"/>
    <mergeCell ref="P71:P72"/>
    <mergeCell ref="P77:P78"/>
    <mergeCell ref="Q71:Q72"/>
    <mergeCell ref="Q77:Q78"/>
    <mergeCell ref="O71:O72"/>
    <mergeCell ref="I71:I72"/>
    <mergeCell ref="J71:K72"/>
    <mergeCell ref="L71:M72"/>
    <mergeCell ref="N71:N72"/>
    <mergeCell ref="J77:K78"/>
    <mergeCell ref="L77:M78"/>
    <mergeCell ref="N77:N78"/>
    <mergeCell ref="O77:O78"/>
    <mergeCell ref="U77:U78"/>
    <mergeCell ref="V77:V78"/>
    <mergeCell ref="T59:T60"/>
    <mergeCell ref="U59:U60"/>
    <mergeCell ref="V59:V60"/>
    <mergeCell ref="S65:S66"/>
    <mergeCell ref="T65:T66"/>
    <mergeCell ref="U65:U66"/>
    <mergeCell ref="V65:V66"/>
    <mergeCell ref="T71:T72"/>
    <mergeCell ref="U71:U72"/>
    <mergeCell ref="AH77:AH78"/>
    <mergeCell ref="G2:H2"/>
    <mergeCell ref="AF71:AF72"/>
    <mergeCell ref="AG71:AG72"/>
    <mergeCell ref="AA77:AA78"/>
    <mergeCell ref="AB77:AB78"/>
    <mergeCell ref="AC77:AC78"/>
    <mergeCell ref="AD77:AD78"/>
    <mergeCell ref="AE77:AE78"/>
    <mergeCell ref="AF77:AF78"/>
    <mergeCell ref="AG77:AG78"/>
    <mergeCell ref="AA71:AA72"/>
    <mergeCell ref="AB71:AB72"/>
    <mergeCell ref="AC71:AC72"/>
    <mergeCell ref="AD71:AD72"/>
    <mergeCell ref="AE71:AE72"/>
    <mergeCell ref="AF59:AF60"/>
    <mergeCell ref="AG59:AG60"/>
    <mergeCell ref="AA65:AA66"/>
    <mergeCell ref="AB65:AB66"/>
    <mergeCell ref="AC65:AC66"/>
    <mergeCell ref="V71:V72"/>
    <mergeCell ref="S77:S78"/>
    <mergeCell ref="T77:T78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3"/>
  <sheetViews>
    <sheetView topLeftCell="C7" workbookViewId="0">
      <selection activeCell="K34" sqref="K34:L34"/>
    </sheetView>
  </sheetViews>
  <sheetFormatPr defaultColWidth="9.140625" defaultRowHeight="12" x14ac:dyDescent="0.2"/>
  <cols>
    <col min="1" max="1" width="4" style="53" customWidth="1"/>
    <col min="2" max="2" width="40.140625" style="53" bestFit="1" customWidth="1"/>
    <col min="3" max="3" width="23.28515625" style="52" customWidth="1"/>
    <col min="4" max="4" width="16.85546875" style="52" customWidth="1"/>
    <col min="5" max="5" width="8.85546875" style="52" customWidth="1"/>
    <col min="6" max="6" width="10.7109375" style="52" customWidth="1"/>
    <col min="7" max="7" width="10.5703125" style="76" customWidth="1"/>
    <col min="8" max="8" width="9.85546875" style="76" customWidth="1"/>
    <col min="9" max="9" width="12.28515625" style="76" customWidth="1"/>
    <col min="10" max="10" width="9.140625" style="76" customWidth="1"/>
    <col min="11" max="11" width="11.42578125" style="76" customWidth="1"/>
    <col min="12" max="13" width="13" style="76" customWidth="1"/>
    <col min="14" max="14" width="12.5703125" style="76" customWidth="1"/>
    <col min="15" max="15" width="12.28515625" style="76" customWidth="1"/>
    <col min="16" max="17" width="11.7109375" style="76" customWidth="1"/>
    <col min="18" max="18" width="12.28515625" style="76" customWidth="1"/>
    <col min="19" max="19" width="13.42578125" style="53" customWidth="1"/>
    <col min="20" max="22" width="9.140625" style="53" customWidth="1"/>
    <col min="23" max="23" width="11.85546875" style="52" customWidth="1"/>
    <col min="24" max="24" width="12.85546875" style="76" customWidth="1"/>
    <col min="25" max="25" width="11.85546875" style="76" customWidth="1"/>
    <col min="26" max="26" width="17.42578125" style="76" customWidth="1"/>
    <col min="27" max="27" width="11.85546875" style="76" customWidth="1"/>
    <col min="28" max="28" width="12.5703125" style="76" customWidth="1"/>
    <col min="29" max="29" width="11.7109375" style="76" customWidth="1"/>
    <col min="30" max="30" width="11.140625" style="76" customWidth="1"/>
    <col min="31" max="31" width="11.5703125" style="76" customWidth="1"/>
    <col min="32" max="32" width="11" style="76" customWidth="1"/>
    <col min="33" max="34" width="9.140625" style="76" customWidth="1"/>
    <col min="35" max="35" width="9.140625" style="76"/>
    <col min="36" max="16384" width="9.140625" style="53"/>
  </cols>
  <sheetData>
    <row r="1" spans="1:35" ht="28.5" customHeight="1" x14ac:dyDescent="0.2">
      <c r="A1" s="273"/>
      <c r="B1" s="274"/>
      <c r="C1" s="275"/>
      <c r="D1" s="51"/>
      <c r="E1" s="51"/>
      <c r="F1" s="51"/>
      <c r="W1" s="51"/>
    </row>
    <row r="2" spans="1:35" ht="28.5" customHeight="1" x14ac:dyDescent="0.2">
      <c r="A2" s="276" t="s">
        <v>68</v>
      </c>
      <c r="B2" s="277"/>
      <c r="C2" s="278"/>
      <c r="D2" s="54"/>
      <c r="E2" s="54"/>
      <c r="F2" s="279" t="s">
        <v>114</v>
      </c>
      <c r="G2" s="279"/>
      <c r="H2" s="279"/>
      <c r="K2" s="76" t="s">
        <v>115</v>
      </c>
      <c r="L2" s="159" t="s">
        <v>109</v>
      </c>
      <c r="M2" s="159" t="s">
        <v>111</v>
      </c>
      <c r="N2" s="76" t="s">
        <v>118</v>
      </c>
      <c r="O2" s="159" t="s">
        <v>120</v>
      </c>
      <c r="P2" s="76" t="s">
        <v>122</v>
      </c>
      <c r="Q2" s="76" t="s">
        <v>125</v>
      </c>
      <c r="R2" s="183" t="s">
        <v>127</v>
      </c>
      <c r="S2" s="183" t="s">
        <v>131</v>
      </c>
      <c r="W2" s="54"/>
    </row>
    <row r="3" spans="1:35" ht="72" customHeight="1" x14ac:dyDescent="0.2">
      <c r="A3" s="55" t="s">
        <v>69</v>
      </c>
      <c r="B3" s="56" t="s">
        <v>70</v>
      </c>
      <c r="C3" s="57" t="s">
        <v>61</v>
      </c>
      <c r="D3" s="57" t="s">
        <v>87</v>
      </c>
      <c r="E3" s="19" t="s">
        <v>71</v>
      </c>
      <c r="F3" s="75" t="s">
        <v>90</v>
      </c>
      <c r="G3" s="269" t="s">
        <v>89</v>
      </c>
      <c r="H3" s="270"/>
      <c r="I3" s="269">
        <v>13880</v>
      </c>
      <c r="J3" s="270"/>
      <c r="K3" s="75">
        <v>13976</v>
      </c>
      <c r="L3" s="74">
        <v>14028</v>
      </c>
      <c r="M3" s="160" t="s">
        <v>112</v>
      </c>
      <c r="N3" s="160" t="s">
        <v>116</v>
      </c>
      <c r="O3" s="179" t="s">
        <v>121</v>
      </c>
      <c r="P3" s="180" t="s">
        <v>123</v>
      </c>
      <c r="Q3" s="168" t="s">
        <v>126</v>
      </c>
      <c r="R3" s="184" t="s">
        <v>128</v>
      </c>
      <c r="S3" s="184" t="s">
        <v>130</v>
      </c>
      <c r="W3" s="75" t="s">
        <v>90</v>
      </c>
      <c r="X3" s="269" t="s">
        <v>89</v>
      </c>
      <c r="Y3" s="270"/>
      <c r="Z3" s="269">
        <v>13880</v>
      </c>
      <c r="AA3" s="270"/>
      <c r="AB3" s="120">
        <v>13976</v>
      </c>
      <c r="AC3" s="75">
        <v>14123</v>
      </c>
      <c r="AD3" s="75">
        <v>14178</v>
      </c>
      <c r="AE3" s="169">
        <v>14266</v>
      </c>
      <c r="AF3" s="75">
        <v>14271</v>
      </c>
      <c r="AG3" s="75"/>
      <c r="AH3" s="75"/>
      <c r="AI3" s="75"/>
    </row>
    <row r="4" spans="1:35" ht="18" customHeight="1" x14ac:dyDescent="0.2">
      <c r="A4" s="59">
        <v>1</v>
      </c>
      <c r="B4" s="60" t="s">
        <v>1</v>
      </c>
      <c r="C4" s="58" t="s">
        <v>62</v>
      </c>
      <c r="D4" s="72">
        <v>288</v>
      </c>
      <c r="E4" s="58" t="s">
        <v>72</v>
      </c>
      <c r="F4" s="74">
        <v>1</v>
      </c>
      <c r="G4" s="74">
        <v>2</v>
      </c>
      <c r="H4" s="74"/>
      <c r="I4" s="74">
        <v>1</v>
      </c>
      <c r="J4" s="74">
        <v>1</v>
      </c>
      <c r="K4" s="74">
        <v>1</v>
      </c>
      <c r="L4" s="74">
        <v>2</v>
      </c>
      <c r="M4" s="74">
        <v>1</v>
      </c>
      <c r="N4" s="74">
        <v>2</v>
      </c>
      <c r="O4" s="181">
        <v>1</v>
      </c>
      <c r="P4" s="181">
        <v>1</v>
      </c>
      <c r="Q4" s="74">
        <v>2</v>
      </c>
      <c r="R4" s="181">
        <v>1</v>
      </c>
      <c r="S4" s="181">
        <v>2</v>
      </c>
      <c r="W4" s="92">
        <f t="shared" ref="W4:W25" si="0">F4*D4</f>
        <v>288</v>
      </c>
      <c r="X4" s="92">
        <f t="shared" ref="X4:X25" si="1">G4*D4</f>
        <v>576</v>
      </c>
      <c r="Y4" s="92">
        <f t="shared" ref="Y4:Y25" si="2">H4*D4</f>
        <v>0</v>
      </c>
      <c r="Z4" s="92">
        <f t="shared" ref="Z4:Z25" si="3">I4*D4</f>
        <v>288</v>
      </c>
      <c r="AA4" s="92">
        <f t="shared" ref="AA4:AA25" si="4">J4*D4</f>
        <v>288</v>
      </c>
      <c r="AB4" s="121">
        <f t="shared" ref="AB4:AB25" si="5">K4*D4</f>
        <v>288</v>
      </c>
      <c r="AC4" s="121">
        <f t="shared" ref="AC4:AC33" si="6">N4*D4</f>
        <v>576</v>
      </c>
      <c r="AD4" s="92">
        <f t="shared" ref="AD4:AD33" si="7">O4*D4</f>
        <v>288</v>
      </c>
      <c r="AE4" s="92">
        <f t="shared" ref="AE4:AE33" si="8">P4*D4</f>
        <v>288</v>
      </c>
      <c r="AF4" s="92">
        <f t="shared" ref="AF4:AF33" si="9">D4*Q4</f>
        <v>576</v>
      </c>
      <c r="AG4" s="74"/>
      <c r="AH4" s="74"/>
      <c r="AI4" s="74"/>
    </row>
    <row r="5" spans="1:35" s="63" customFormat="1" ht="18" customHeight="1" x14ac:dyDescent="0.2">
      <c r="A5" s="61">
        <v>2</v>
      </c>
      <c r="B5" s="60" t="s">
        <v>2</v>
      </c>
      <c r="C5" s="58" t="s">
        <v>62</v>
      </c>
      <c r="D5" s="72">
        <v>288</v>
      </c>
      <c r="E5" s="58" t="s">
        <v>72</v>
      </c>
      <c r="F5" s="77">
        <v>2</v>
      </c>
      <c r="G5" s="77"/>
      <c r="H5" s="77"/>
      <c r="I5" s="77">
        <v>1</v>
      </c>
      <c r="J5" s="77"/>
      <c r="K5" s="77">
        <v>2</v>
      </c>
      <c r="L5" s="77">
        <v>2</v>
      </c>
      <c r="M5" s="77">
        <v>3</v>
      </c>
      <c r="N5" s="77"/>
      <c r="O5" s="181">
        <v>1</v>
      </c>
      <c r="P5" s="181"/>
      <c r="Q5" s="77">
        <v>1</v>
      </c>
      <c r="R5" s="181">
        <v>1</v>
      </c>
      <c r="S5" s="181">
        <v>1</v>
      </c>
      <c r="W5" s="92">
        <f t="shared" si="0"/>
        <v>576</v>
      </c>
      <c r="X5" s="92">
        <f t="shared" si="1"/>
        <v>0</v>
      </c>
      <c r="Y5" s="92">
        <f t="shared" si="2"/>
        <v>0</v>
      </c>
      <c r="Z5" s="92">
        <f t="shared" si="3"/>
        <v>288</v>
      </c>
      <c r="AA5" s="92">
        <f t="shared" si="4"/>
        <v>0</v>
      </c>
      <c r="AB5" s="121">
        <f t="shared" si="5"/>
        <v>576</v>
      </c>
      <c r="AC5" s="121">
        <f t="shared" si="6"/>
        <v>0</v>
      </c>
      <c r="AD5" s="92">
        <f t="shared" si="7"/>
        <v>288</v>
      </c>
      <c r="AE5" s="92">
        <f t="shared" si="8"/>
        <v>0</v>
      </c>
      <c r="AF5" s="92">
        <f t="shared" si="9"/>
        <v>288</v>
      </c>
      <c r="AG5" s="77"/>
      <c r="AH5" s="77"/>
      <c r="AI5" s="77"/>
    </row>
    <row r="6" spans="1:35" s="63" customFormat="1" ht="18" customHeight="1" x14ac:dyDescent="0.2">
      <c r="A6" s="59">
        <v>3</v>
      </c>
      <c r="B6" s="60" t="s">
        <v>41</v>
      </c>
      <c r="C6" s="58" t="s">
        <v>62</v>
      </c>
      <c r="D6" s="72">
        <v>288</v>
      </c>
      <c r="E6" s="58" t="s">
        <v>72</v>
      </c>
      <c r="F6" s="77">
        <v>1</v>
      </c>
      <c r="G6" s="77">
        <v>1</v>
      </c>
      <c r="H6" s="77"/>
      <c r="I6" s="77">
        <v>1</v>
      </c>
      <c r="J6" s="77"/>
      <c r="K6" s="77"/>
      <c r="L6" s="77">
        <v>1</v>
      </c>
      <c r="M6" s="77">
        <v>1</v>
      </c>
      <c r="N6" s="77"/>
      <c r="O6" s="181">
        <v>1</v>
      </c>
      <c r="P6" s="181">
        <v>1</v>
      </c>
      <c r="Q6" s="77"/>
      <c r="R6" s="181">
        <v>1</v>
      </c>
      <c r="S6" s="181">
        <v>1</v>
      </c>
      <c r="W6" s="92">
        <f t="shared" si="0"/>
        <v>288</v>
      </c>
      <c r="X6" s="92">
        <f t="shared" si="1"/>
        <v>288</v>
      </c>
      <c r="Y6" s="92">
        <f t="shared" si="2"/>
        <v>0</v>
      </c>
      <c r="Z6" s="92">
        <f t="shared" si="3"/>
        <v>288</v>
      </c>
      <c r="AA6" s="92">
        <f t="shared" si="4"/>
        <v>0</v>
      </c>
      <c r="AB6" s="121">
        <f t="shared" si="5"/>
        <v>0</v>
      </c>
      <c r="AC6" s="121">
        <f t="shared" si="6"/>
        <v>0</v>
      </c>
      <c r="AD6" s="92">
        <f t="shared" si="7"/>
        <v>288</v>
      </c>
      <c r="AE6" s="92">
        <f t="shared" si="8"/>
        <v>288</v>
      </c>
      <c r="AF6" s="92">
        <f t="shared" si="9"/>
        <v>0</v>
      </c>
      <c r="AG6" s="77"/>
      <c r="AH6" s="77"/>
      <c r="AI6" s="77"/>
    </row>
    <row r="7" spans="1:35" s="63" customFormat="1" ht="18" customHeight="1" x14ac:dyDescent="0.2">
      <c r="A7" s="59">
        <v>4</v>
      </c>
      <c r="B7" s="64" t="s">
        <v>3</v>
      </c>
      <c r="C7" s="58" t="s">
        <v>62</v>
      </c>
      <c r="D7" s="72">
        <v>288</v>
      </c>
      <c r="E7" s="58" t="s">
        <v>72</v>
      </c>
      <c r="F7" s="58"/>
      <c r="G7" s="77">
        <v>1</v>
      </c>
      <c r="H7" s="77"/>
      <c r="I7" s="77">
        <v>1</v>
      </c>
      <c r="J7" s="77"/>
      <c r="K7" s="77">
        <v>1</v>
      </c>
      <c r="L7" s="77"/>
      <c r="M7" s="77">
        <v>1</v>
      </c>
      <c r="N7" s="77"/>
      <c r="O7" s="181">
        <v>2</v>
      </c>
      <c r="P7" s="181"/>
      <c r="Q7" s="77">
        <v>1</v>
      </c>
      <c r="R7" s="181">
        <v>1</v>
      </c>
      <c r="S7" s="181"/>
      <c r="W7" s="92">
        <f t="shared" si="0"/>
        <v>0</v>
      </c>
      <c r="X7" s="92">
        <f t="shared" si="1"/>
        <v>288</v>
      </c>
      <c r="Y7" s="92">
        <f t="shared" si="2"/>
        <v>0</v>
      </c>
      <c r="Z7" s="92">
        <f t="shared" si="3"/>
        <v>288</v>
      </c>
      <c r="AA7" s="92">
        <f t="shared" si="4"/>
        <v>0</v>
      </c>
      <c r="AB7" s="121">
        <f t="shared" si="5"/>
        <v>288</v>
      </c>
      <c r="AC7" s="121">
        <f t="shared" si="6"/>
        <v>0</v>
      </c>
      <c r="AD7" s="92">
        <f t="shared" si="7"/>
        <v>576</v>
      </c>
      <c r="AE7" s="92">
        <f t="shared" si="8"/>
        <v>0</v>
      </c>
      <c r="AF7" s="92">
        <f t="shared" si="9"/>
        <v>288</v>
      </c>
      <c r="AG7" s="77"/>
      <c r="AH7" s="77"/>
      <c r="AI7" s="77"/>
    </row>
    <row r="8" spans="1:35" s="63" customFormat="1" ht="18" customHeight="1" x14ac:dyDescent="0.2">
      <c r="A8" s="61">
        <v>5</v>
      </c>
      <c r="B8" s="64" t="s">
        <v>5</v>
      </c>
      <c r="C8" s="58" t="s">
        <v>62</v>
      </c>
      <c r="D8" s="72">
        <v>288</v>
      </c>
      <c r="E8" s="58" t="s">
        <v>72</v>
      </c>
      <c r="F8" s="58"/>
      <c r="G8" s="77">
        <v>1</v>
      </c>
      <c r="H8" s="77">
        <v>1</v>
      </c>
      <c r="I8" s="77">
        <v>1</v>
      </c>
      <c r="J8" s="77"/>
      <c r="K8" s="77"/>
      <c r="L8" s="77"/>
      <c r="M8" s="77"/>
      <c r="N8" s="77">
        <v>1</v>
      </c>
      <c r="O8" s="181">
        <v>2</v>
      </c>
      <c r="P8" s="181"/>
      <c r="Q8" s="77">
        <v>1</v>
      </c>
      <c r="R8" s="181">
        <v>1</v>
      </c>
      <c r="S8" s="181"/>
      <c r="W8" s="92">
        <f t="shared" si="0"/>
        <v>0</v>
      </c>
      <c r="X8" s="92">
        <f t="shared" si="1"/>
        <v>288</v>
      </c>
      <c r="Y8" s="92">
        <f t="shared" si="2"/>
        <v>288</v>
      </c>
      <c r="Z8" s="92">
        <f t="shared" si="3"/>
        <v>288</v>
      </c>
      <c r="AA8" s="92">
        <f t="shared" si="4"/>
        <v>0</v>
      </c>
      <c r="AB8" s="121">
        <f t="shared" si="5"/>
        <v>0</v>
      </c>
      <c r="AC8" s="121">
        <f t="shared" si="6"/>
        <v>288</v>
      </c>
      <c r="AD8" s="92">
        <f t="shared" si="7"/>
        <v>576</v>
      </c>
      <c r="AE8" s="92">
        <f t="shared" si="8"/>
        <v>0</v>
      </c>
      <c r="AF8" s="92">
        <f t="shared" si="9"/>
        <v>288</v>
      </c>
      <c r="AG8" s="77"/>
      <c r="AH8" s="77"/>
      <c r="AI8" s="77"/>
    </row>
    <row r="9" spans="1:35" ht="18" customHeight="1" x14ac:dyDescent="0.2">
      <c r="A9" s="59">
        <v>6</v>
      </c>
      <c r="B9" s="60" t="s">
        <v>4</v>
      </c>
      <c r="C9" s="58" t="s">
        <v>62</v>
      </c>
      <c r="D9" s="72">
        <v>288</v>
      </c>
      <c r="E9" s="58" t="s">
        <v>72</v>
      </c>
      <c r="F9" s="58"/>
      <c r="G9" s="74">
        <v>1</v>
      </c>
      <c r="H9" s="74"/>
      <c r="I9" s="74">
        <v>1</v>
      </c>
      <c r="J9" s="74"/>
      <c r="K9" s="74">
        <v>1</v>
      </c>
      <c r="L9" s="74">
        <v>1</v>
      </c>
      <c r="M9" s="74">
        <v>1</v>
      </c>
      <c r="N9" s="74"/>
      <c r="O9" s="181"/>
      <c r="P9" s="181">
        <v>1</v>
      </c>
      <c r="Q9" s="74"/>
      <c r="R9" s="181"/>
      <c r="S9" s="181">
        <v>2</v>
      </c>
      <c r="W9" s="92">
        <f t="shared" si="0"/>
        <v>0</v>
      </c>
      <c r="X9" s="92">
        <f t="shared" si="1"/>
        <v>288</v>
      </c>
      <c r="Y9" s="92">
        <f t="shared" si="2"/>
        <v>0</v>
      </c>
      <c r="Z9" s="92">
        <f t="shared" si="3"/>
        <v>288</v>
      </c>
      <c r="AA9" s="92">
        <f t="shared" si="4"/>
        <v>0</v>
      </c>
      <c r="AB9" s="121">
        <f t="shared" si="5"/>
        <v>288</v>
      </c>
      <c r="AC9" s="121">
        <f t="shared" si="6"/>
        <v>0</v>
      </c>
      <c r="AD9" s="92">
        <f t="shared" si="7"/>
        <v>0</v>
      </c>
      <c r="AE9" s="92">
        <f t="shared" si="8"/>
        <v>288</v>
      </c>
      <c r="AF9" s="92">
        <f t="shared" si="9"/>
        <v>0</v>
      </c>
      <c r="AG9" s="74"/>
      <c r="AH9" s="74"/>
      <c r="AI9" s="74"/>
    </row>
    <row r="10" spans="1:35" ht="18" customHeight="1" x14ac:dyDescent="0.2">
      <c r="A10" s="59">
        <v>7</v>
      </c>
      <c r="B10" s="60" t="s">
        <v>20</v>
      </c>
      <c r="C10" s="58" t="s">
        <v>62</v>
      </c>
      <c r="D10" s="72">
        <v>288</v>
      </c>
      <c r="E10" s="58" t="s">
        <v>72</v>
      </c>
      <c r="F10" s="58"/>
      <c r="G10" s="74">
        <v>1</v>
      </c>
      <c r="H10" s="74"/>
      <c r="I10" s="74">
        <v>1</v>
      </c>
      <c r="J10" s="74"/>
      <c r="K10" s="74">
        <v>1</v>
      </c>
      <c r="L10" s="74"/>
      <c r="M10" s="74">
        <v>1</v>
      </c>
      <c r="N10" s="74"/>
      <c r="O10" s="181">
        <v>1</v>
      </c>
      <c r="P10" s="181">
        <v>1</v>
      </c>
      <c r="Q10" s="74"/>
      <c r="R10" s="181">
        <v>1</v>
      </c>
      <c r="S10" s="181"/>
      <c r="W10" s="92">
        <f t="shared" si="0"/>
        <v>0</v>
      </c>
      <c r="X10" s="92">
        <f t="shared" si="1"/>
        <v>288</v>
      </c>
      <c r="Y10" s="92">
        <f t="shared" si="2"/>
        <v>0</v>
      </c>
      <c r="Z10" s="92">
        <f t="shared" si="3"/>
        <v>288</v>
      </c>
      <c r="AA10" s="92">
        <f t="shared" si="4"/>
        <v>0</v>
      </c>
      <c r="AB10" s="121">
        <f t="shared" si="5"/>
        <v>288</v>
      </c>
      <c r="AC10" s="121">
        <f t="shared" si="6"/>
        <v>0</v>
      </c>
      <c r="AD10" s="92">
        <f t="shared" si="7"/>
        <v>288</v>
      </c>
      <c r="AE10" s="92">
        <f t="shared" si="8"/>
        <v>288</v>
      </c>
      <c r="AF10" s="92">
        <f t="shared" si="9"/>
        <v>0</v>
      </c>
      <c r="AG10" s="74"/>
      <c r="AH10" s="74"/>
      <c r="AI10" s="74"/>
    </row>
    <row r="11" spans="1:35" s="63" customFormat="1" ht="18" customHeight="1" x14ac:dyDescent="0.2">
      <c r="A11" s="61">
        <v>8</v>
      </c>
      <c r="B11" s="65" t="s">
        <v>38</v>
      </c>
      <c r="C11" s="62" t="s">
        <v>63</v>
      </c>
      <c r="D11" s="72">
        <v>288</v>
      </c>
      <c r="E11" s="62" t="s">
        <v>76</v>
      </c>
      <c r="F11" s="62"/>
      <c r="G11" s="77"/>
      <c r="H11" s="77"/>
      <c r="I11" s="77">
        <v>1</v>
      </c>
      <c r="J11" s="77"/>
      <c r="K11" s="77"/>
      <c r="L11" s="77">
        <v>1</v>
      </c>
      <c r="M11" s="77">
        <v>1</v>
      </c>
      <c r="N11" s="77"/>
      <c r="O11" s="181">
        <v>1</v>
      </c>
      <c r="P11" s="181"/>
      <c r="Q11" s="77">
        <v>1</v>
      </c>
      <c r="R11" s="181">
        <v>1</v>
      </c>
      <c r="S11" s="181"/>
      <c r="W11" s="92">
        <f t="shared" si="0"/>
        <v>0</v>
      </c>
      <c r="X11" s="92">
        <f t="shared" si="1"/>
        <v>0</v>
      </c>
      <c r="Y11" s="92">
        <f t="shared" si="2"/>
        <v>0</v>
      </c>
      <c r="Z11" s="92">
        <f t="shared" si="3"/>
        <v>288</v>
      </c>
      <c r="AA11" s="92">
        <f t="shared" si="4"/>
        <v>0</v>
      </c>
      <c r="AB11" s="121">
        <f t="shared" si="5"/>
        <v>0</v>
      </c>
      <c r="AC11" s="121">
        <f t="shared" si="6"/>
        <v>0</v>
      </c>
      <c r="AD11" s="92">
        <f t="shared" si="7"/>
        <v>288</v>
      </c>
      <c r="AE11" s="92">
        <f t="shared" si="8"/>
        <v>0</v>
      </c>
      <c r="AF11" s="92">
        <f t="shared" si="9"/>
        <v>288</v>
      </c>
      <c r="AG11" s="77"/>
      <c r="AH11" s="77"/>
      <c r="AI11" s="77"/>
    </row>
    <row r="12" spans="1:35" ht="18" customHeight="1" x14ac:dyDescent="0.2">
      <c r="A12" s="59">
        <v>9</v>
      </c>
      <c r="B12" s="65" t="s">
        <v>39</v>
      </c>
      <c r="C12" s="62" t="s">
        <v>63</v>
      </c>
      <c r="D12" s="72">
        <v>288</v>
      </c>
      <c r="E12" s="62" t="s">
        <v>76</v>
      </c>
      <c r="F12" s="62"/>
      <c r="G12" s="74">
        <v>1</v>
      </c>
      <c r="H12" s="74">
        <v>1</v>
      </c>
      <c r="I12" s="74">
        <v>1</v>
      </c>
      <c r="J12" s="74"/>
      <c r="K12" s="74">
        <v>1</v>
      </c>
      <c r="L12" s="74"/>
      <c r="M12" s="74">
        <v>1</v>
      </c>
      <c r="N12" s="74"/>
      <c r="O12" s="181">
        <v>2</v>
      </c>
      <c r="P12" s="181">
        <v>1</v>
      </c>
      <c r="Q12" s="74"/>
      <c r="R12" s="181">
        <v>1</v>
      </c>
      <c r="S12" s="181"/>
      <c r="W12" s="92">
        <f t="shared" si="0"/>
        <v>0</v>
      </c>
      <c r="X12" s="92">
        <f t="shared" si="1"/>
        <v>288</v>
      </c>
      <c r="Y12" s="92">
        <f t="shared" si="2"/>
        <v>288</v>
      </c>
      <c r="Z12" s="92">
        <f t="shared" si="3"/>
        <v>288</v>
      </c>
      <c r="AA12" s="92">
        <f t="shared" si="4"/>
        <v>0</v>
      </c>
      <c r="AB12" s="121">
        <f t="shared" si="5"/>
        <v>288</v>
      </c>
      <c r="AC12" s="121">
        <f t="shared" si="6"/>
        <v>0</v>
      </c>
      <c r="AD12" s="92">
        <f t="shared" si="7"/>
        <v>576</v>
      </c>
      <c r="AE12" s="92">
        <f t="shared" si="8"/>
        <v>288</v>
      </c>
      <c r="AF12" s="92">
        <f t="shared" si="9"/>
        <v>0</v>
      </c>
      <c r="AG12" s="74"/>
      <c r="AH12" s="74"/>
      <c r="AI12" s="74"/>
    </row>
    <row r="13" spans="1:35" ht="18" customHeight="1" x14ac:dyDescent="0.2">
      <c r="A13" s="59">
        <v>10</v>
      </c>
      <c r="B13" s="65" t="s">
        <v>42</v>
      </c>
      <c r="C13" s="58" t="s">
        <v>62</v>
      </c>
      <c r="D13" s="72">
        <v>288</v>
      </c>
      <c r="E13" s="58" t="s">
        <v>72</v>
      </c>
      <c r="F13" s="58"/>
      <c r="G13" s="74">
        <v>1</v>
      </c>
      <c r="H13" s="74">
        <v>1</v>
      </c>
      <c r="I13" s="74">
        <v>1</v>
      </c>
      <c r="J13" s="74"/>
      <c r="K13" s="74">
        <v>1</v>
      </c>
      <c r="L13" s="74"/>
      <c r="M13" s="74"/>
      <c r="N13" s="74"/>
      <c r="O13" s="181">
        <v>2</v>
      </c>
      <c r="P13" s="181"/>
      <c r="Q13" s="74">
        <v>1</v>
      </c>
      <c r="R13" s="181">
        <v>1</v>
      </c>
      <c r="S13" s="181"/>
      <c r="W13" s="92">
        <f t="shared" si="0"/>
        <v>0</v>
      </c>
      <c r="X13" s="92">
        <f t="shared" si="1"/>
        <v>288</v>
      </c>
      <c r="Y13" s="92">
        <f t="shared" si="2"/>
        <v>288</v>
      </c>
      <c r="Z13" s="92">
        <f t="shared" si="3"/>
        <v>288</v>
      </c>
      <c r="AA13" s="92">
        <f t="shared" si="4"/>
        <v>0</v>
      </c>
      <c r="AB13" s="121">
        <f t="shared" si="5"/>
        <v>288</v>
      </c>
      <c r="AC13" s="121">
        <f t="shared" si="6"/>
        <v>0</v>
      </c>
      <c r="AD13" s="92">
        <f t="shared" si="7"/>
        <v>576</v>
      </c>
      <c r="AE13" s="92">
        <f t="shared" si="8"/>
        <v>0</v>
      </c>
      <c r="AF13" s="92">
        <f t="shared" si="9"/>
        <v>288</v>
      </c>
      <c r="AG13" s="74"/>
      <c r="AH13" s="74"/>
      <c r="AI13" s="74"/>
    </row>
    <row r="14" spans="1:35" ht="18" customHeight="1" x14ac:dyDescent="0.2">
      <c r="A14" s="61">
        <v>11</v>
      </c>
      <c r="B14" s="64" t="s">
        <v>56</v>
      </c>
      <c r="C14" s="66" t="s">
        <v>64</v>
      </c>
      <c r="D14" s="72">
        <v>288</v>
      </c>
      <c r="E14" s="66" t="s">
        <v>75</v>
      </c>
      <c r="F14" s="66"/>
      <c r="G14" s="74">
        <v>2</v>
      </c>
      <c r="H14" s="74"/>
      <c r="I14" s="74"/>
      <c r="J14" s="74"/>
      <c r="K14" s="74"/>
      <c r="L14" s="74"/>
      <c r="M14" s="74">
        <v>2</v>
      </c>
      <c r="N14" s="74"/>
      <c r="O14" s="181"/>
      <c r="P14" s="181"/>
      <c r="Q14" s="74">
        <v>1</v>
      </c>
      <c r="R14" s="181"/>
      <c r="S14" s="181">
        <v>1</v>
      </c>
      <c r="W14" s="92">
        <f t="shared" si="0"/>
        <v>0</v>
      </c>
      <c r="X14" s="92">
        <f t="shared" si="1"/>
        <v>576</v>
      </c>
      <c r="Y14" s="92">
        <f t="shared" si="2"/>
        <v>0</v>
      </c>
      <c r="Z14" s="92">
        <f t="shared" si="3"/>
        <v>0</v>
      </c>
      <c r="AA14" s="92">
        <f t="shared" si="4"/>
        <v>0</v>
      </c>
      <c r="AB14" s="121">
        <f t="shared" si="5"/>
        <v>0</v>
      </c>
      <c r="AC14" s="121">
        <f t="shared" si="6"/>
        <v>0</v>
      </c>
      <c r="AD14" s="92">
        <f t="shared" si="7"/>
        <v>0</v>
      </c>
      <c r="AE14" s="92">
        <f t="shared" si="8"/>
        <v>0</v>
      </c>
      <c r="AF14" s="92">
        <f t="shared" si="9"/>
        <v>288</v>
      </c>
      <c r="AG14" s="74"/>
      <c r="AH14" s="74"/>
      <c r="AI14" s="74"/>
    </row>
    <row r="15" spans="1:35" ht="18" customHeight="1" x14ac:dyDescent="0.2">
      <c r="A15" s="59">
        <v>12</v>
      </c>
      <c r="B15" s="60" t="s">
        <v>11</v>
      </c>
      <c r="C15" s="58" t="s">
        <v>62</v>
      </c>
      <c r="D15" s="72">
        <v>288</v>
      </c>
      <c r="E15" s="58" t="s">
        <v>72</v>
      </c>
      <c r="F15" s="58"/>
      <c r="G15" s="74">
        <v>3</v>
      </c>
      <c r="H15" s="74"/>
      <c r="I15" s="74"/>
      <c r="J15" s="74"/>
      <c r="K15" s="74"/>
      <c r="L15" s="74"/>
      <c r="M15" s="74">
        <v>2</v>
      </c>
      <c r="N15" s="74"/>
      <c r="O15" s="181">
        <v>2</v>
      </c>
      <c r="P15" s="181"/>
      <c r="Q15" s="74">
        <v>1</v>
      </c>
      <c r="R15" s="181">
        <v>2</v>
      </c>
      <c r="S15" s="181"/>
      <c r="W15" s="92">
        <f t="shared" si="0"/>
        <v>0</v>
      </c>
      <c r="X15" s="92">
        <f t="shared" si="1"/>
        <v>864</v>
      </c>
      <c r="Y15" s="92">
        <f t="shared" si="2"/>
        <v>0</v>
      </c>
      <c r="Z15" s="92">
        <f t="shared" si="3"/>
        <v>0</v>
      </c>
      <c r="AA15" s="92">
        <f t="shared" si="4"/>
        <v>0</v>
      </c>
      <c r="AB15" s="121">
        <f t="shared" si="5"/>
        <v>0</v>
      </c>
      <c r="AC15" s="121">
        <f t="shared" si="6"/>
        <v>0</v>
      </c>
      <c r="AD15" s="92">
        <f t="shared" si="7"/>
        <v>576</v>
      </c>
      <c r="AE15" s="92">
        <f t="shared" si="8"/>
        <v>0</v>
      </c>
      <c r="AF15" s="92">
        <f t="shared" si="9"/>
        <v>288</v>
      </c>
      <c r="AG15" s="74"/>
      <c r="AH15" s="74"/>
      <c r="AI15" s="74"/>
    </row>
    <row r="16" spans="1:35" ht="18" customHeight="1" x14ac:dyDescent="0.2">
      <c r="A16" s="59">
        <v>13</v>
      </c>
      <c r="B16" s="64" t="s">
        <v>73</v>
      </c>
      <c r="C16" s="66" t="s">
        <v>64</v>
      </c>
      <c r="D16" s="72">
        <v>288</v>
      </c>
      <c r="E16" s="66" t="s">
        <v>75</v>
      </c>
      <c r="F16" s="66"/>
      <c r="G16" s="74"/>
      <c r="H16" s="74"/>
      <c r="I16" s="74"/>
      <c r="J16" s="74"/>
      <c r="K16" s="74"/>
      <c r="L16" s="74"/>
      <c r="M16" s="74"/>
      <c r="N16" s="74"/>
      <c r="O16" s="181"/>
      <c r="P16" s="181"/>
      <c r="Q16" s="74"/>
      <c r="R16" s="181"/>
      <c r="S16" s="181"/>
      <c r="W16" s="92">
        <f t="shared" si="0"/>
        <v>0</v>
      </c>
      <c r="X16" s="92">
        <f t="shared" si="1"/>
        <v>0</v>
      </c>
      <c r="Y16" s="92">
        <f t="shared" si="2"/>
        <v>0</v>
      </c>
      <c r="Z16" s="92">
        <f t="shared" si="3"/>
        <v>0</v>
      </c>
      <c r="AA16" s="92">
        <f t="shared" si="4"/>
        <v>0</v>
      </c>
      <c r="AB16" s="121">
        <f t="shared" si="5"/>
        <v>0</v>
      </c>
      <c r="AC16" s="121">
        <f t="shared" si="6"/>
        <v>0</v>
      </c>
      <c r="AD16" s="92">
        <f t="shared" si="7"/>
        <v>0</v>
      </c>
      <c r="AE16" s="92">
        <f t="shared" si="8"/>
        <v>0</v>
      </c>
      <c r="AF16" s="92">
        <f t="shared" si="9"/>
        <v>0</v>
      </c>
      <c r="AG16" s="74"/>
      <c r="AH16" s="74"/>
      <c r="AI16" s="74"/>
    </row>
    <row r="17" spans="1:35" ht="18" customHeight="1" x14ac:dyDescent="0.2">
      <c r="A17" s="61">
        <v>14</v>
      </c>
      <c r="B17" s="64" t="s">
        <v>47</v>
      </c>
      <c r="C17" s="58" t="s">
        <v>62</v>
      </c>
      <c r="D17" s="72">
        <v>288</v>
      </c>
      <c r="E17" s="58" t="s">
        <v>72</v>
      </c>
      <c r="F17" s="58"/>
      <c r="G17" s="74">
        <v>1</v>
      </c>
      <c r="H17" s="74"/>
      <c r="I17" s="74">
        <v>1</v>
      </c>
      <c r="J17" s="74"/>
      <c r="K17" s="74">
        <v>2</v>
      </c>
      <c r="L17" s="74"/>
      <c r="M17" s="74">
        <v>1</v>
      </c>
      <c r="N17" s="74">
        <v>1</v>
      </c>
      <c r="O17" s="181"/>
      <c r="P17" s="181"/>
      <c r="Q17" s="74">
        <v>1</v>
      </c>
      <c r="R17" s="181">
        <v>1</v>
      </c>
      <c r="S17" s="181">
        <v>1</v>
      </c>
      <c r="W17" s="92">
        <f t="shared" si="0"/>
        <v>0</v>
      </c>
      <c r="X17" s="92">
        <f t="shared" si="1"/>
        <v>288</v>
      </c>
      <c r="Y17" s="92">
        <f t="shared" si="2"/>
        <v>0</v>
      </c>
      <c r="Z17" s="92">
        <f t="shared" si="3"/>
        <v>288</v>
      </c>
      <c r="AA17" s="92">
        <f t="shared" si="4"/>
        <v>0</v>
      </c>
      <c r="AB17" s="121">
        <f t="shared" si="5"/>
        <v>576</v>
      </c>
      <c r="AC17" s="121">
        <f t="shared" si="6"/>
        <v>288</v>
      </c>
      <c r="AD17" s="92">
        <f t="shared" si="7"/>
        <v>0</v>
      </c>
      <c r="AE17" s="92">
        <f t="shared" si="8"/>
        <v>0</v>
      </c>
      <c r="AF17" s="92">
        <f t="shared" si="9"/>
        <v>288</v>
      </c>
      <c r="AG17" s="74"/>
      <c r="AH17" s="74"/>
      <c r="AI17" s="74"/>
    </row>
    <row r="18" spans="1:35" s="63" customFormat="1" ht="18" customHeight="1" x14ac:dyDescent="0.2">
      <c r="A18" s="59">
        <v>15</v>
      </c>
      <c r="B18" s="64" t="s">
        <v>22</v>
      </c>
      <c r="C18" s="58" t="s">
        <v>62</v>
      </c>
      <c r="D18" s="72">
        <v>288</v>
      </c>
      <c r="E18" s="58" t="s">
        <v>72</v>
      </c>
      <c r="F18" s="58"/>
      <c r="G18" s="77">
        <v>1</v>
      </c>
      <c r="H18" s="77"/>
      <c r="I18" s="77">
        <v>1</v>
      </c>
      <c r="J18" s="77">
        <v>1</v>
      </c>
      <c r="K18" s="77"/>
      <c r="L18" s="77"/>
      <c r="M18" s="77">
        <v>2</v>
      </c>
      <c r="N18" s="77"/>
      <c r="O18" s="181">
        <v>1</v>
      </c>
      <c r="P18" s="181">
        <v>1</v>
      </c>
      <c r="Q18" s="77"/>
      <c r="R18" s="181">
        <v>1</v>
      </c>
      <c r="S18" s="181">
        <v>1</v>
      </c>
      <c r="W18" s="92">
        <f t="shared" si="0"/>
        <v>0</v>
      </c>
      <c r="X18" s="92">
        <f t="shared" si="1"/>
        <v>288</v>
      </c>
      <c r="Y18" s="92">
        <f t="shared" si="2"/>
        <v>0</v>
      </c>
      <c r="Z18" s="92">
        <f t="shared" si="3"/>
        <v>288</v>
      </c>
      <c r="AA18" s="92">
        <f t="shared" si="4"/>
        <v>288</v>
      </c>
      <c r="AB18" s="121">
        <f t="shared" si="5"/>
        <v>0</v>
      </c>
      <c r="AC18" s="121">
        <f t="shared" si="6"/>
        <v>0</v>
      </c>
      <c r="AD18" s="92">
        <f t="shared" si="7"/>
        <v>288</v>
      </c>
      <c r="AE18" s="92">
        <f t="shared" si="8"/>
        <v>288</v>
      </c>
      <c r="AF18" s="92">
        <f t="shared" si="9"/>
        <v>0</v>
      </c>
      <c r="AG18" s="77"/>
      <c r="AH18" s="77"/>
      <c r="AI18" s="77"/>
    </row>
    <row r="19" spans="1:35" ht="18" customHeight="1" x14ac:dyDescent="0.2">
      <c r="A19" s="59">
        <v>16</v>
      </c>
      <c r="B19" s="60" t="s">
        <v>13</v>
      </c>
      <c r="C19" s="58" t="s">
        <v>62</v>
      </c>
      <c r="D19" s="72">
        <v>288</v>
      </c>
      <c r="E19" s="58" t="s">
        <v>72</v>
      </c>
      <c r="F19" s="58"/>
      <c r="G19" s="74">
        <v>2</v>
      </c>
      <c r="H19" s="74"/>
      <c r="I19" s="74">
        <v>1</v>
      </c>
      <c r="J19" s="74"/>
      <c r="K19" s="74">
        <v>1</v>
      </c>
      <c r="L19" s="74"/>
      <c r="M19" s="74">
        <v>1</v>
      </c>
      <c r="N19" s="74"/>
      <c r="O19" s="181">
        <v>1</v>
      </c>
      <c r="P19" s="181"/>
      <c r="Q19" s="74"/>
      <c r="R19" s="181">
        <v>1</v>
      </c>
      <c r="S19" s="181">
        <v>1</v>
      </c>
      <c r="W19" s="92">
        <f t="shared" si="0"/>
        <v>0</v>
      </c>
      <c r="X19" s="92">
        <f t="shared" si="1"/>
        <v>576</v>
      </c>
      <c r="Y19" s="92">
        <f t="shared" si="2"/>
        <v>0</v>
      </c>
      <c r="Z19" s="92">
        <f t="shared" si="3"/>
        <v>288</v>
      </c>
      <c r="AA19" s="92">
        <f t="shared" si="4"/>
        <v>0</v>
      </c>
      <c r="AB19" s="121">
        <f t="shared" si="5"/>
        <v>288</v>
      </c>
      <c r="AC19" s="121">
        <f t="shared" si="6"/>
        <v>0</v>
      </c>
      <c r="AD19" s="92">
        <f t="shared" si="7"/>
        <v>288</v>
      </c>
      <c r="AE19" s="92">
        <f t="shared" si="8"/>
        <v>0</v>
      </c>
      <c r="AF19" s="92">
        <f t="shared" si="9"/>
        <v>0</v>
      </c>
      <c r="AG19" s="74"/>
      <c r="AH19" s="74"/>
      <c r="AI19" s="74"/>
    </row>
    <row r="20" spans="1:35" ht="18" customHeight="1" x14ac:dyDescent="0.2">
      <c r="A20" s="61">
        <v>17</v>
      </c>
      <c r="B20" s="60" t="s">
        <v>54</v>
      </c>
      <c r="C20" s="58" t="s">
        <v>62</v>
      </c>
      <c r="D20" s="72">
        <v>288</v>
      </c>
      <c r="E20" s="58" t="s">
        <v>72</v>
      </c>
      <c r="F20" s="58"/>
      <c r="G20" s="74">
        <v>2</v>
      </c>
      <c r="H20" s="74"/>
      <c r="I20" s="74"/>
      <c r="J20" s="74"/>
      <c r="K20" s="74">
        <v>1</v>
      </c>
      <c r="L20" s="74"/>
      <c r="M20" s="74">
        <v>1</v>
      </c>
      <c r="N20" s="74">
        <v>1</v>
      </c>
      <c r="O20" s="181"/>
      <c r="P20" s="181">
        <v>1</v>
      </c>
      <c r="Q20" s="74"/>
      <c r="R20" s="181">
        <v>1</v>
      </c>
      <c r="S20" s="181"/>
      <c r="W20" s="92">
        <f t="shared" si="0"/>
        <v>0</v>
      </c>
      <c r="X20" s="92">
        <f t="shared" si="1"/>
        <v>576</v>
      </c>
      <c r="Y20" s="92">
        <f t="shared" si="2"/>
        <v>0</v>
      </c>
      <c r="Z20" s="92">
        <f t="shared" si="3"/>
        <v>0</v>
      </c>
      <c r="AA20" s="92">
        <f t="shared" si="4"/>
        <v>0</v>
      </c>
      <c r="AB20" s="121">
        <f t="shared" si="5"/>
        <v>288</v>
      </c>
      <c r="AC20" s="121">
        <f t="shared" si="6"/>
        <v>288</v>
      </c>
      <c r="AD20" s="92">
        <f t="shared" si="7"/>
        <v>0</v>
      </c>
      <c r="AE20" s="92">
        <f t="shared" si="8"/>
        <v>288</v>
      </c>
      <c r="AF20" s="92">
        <f t="shared" si="9"/>
        <v>0</v>
      </c>
      <c r="AG20" s="74"/>
      <c r="AH20" s="74"/>
      <c r="AI20" s="74"/>
    </row>
    <row r="21" spans="1:35" ht="18" customHeight="1" x14ac:dyDescent="0.2">
      <c r="A21" s="59">
        <v>18</v>
      </c>
      <c r="B21" s="64" t="s">
        <v>48</v>
      </c>
      <c r="C21" s="58" t="s">
        <v>62</v>
      </c>
      <c r="D21" s="72">
        <v>288</v>
      </c>
      <c r="E21" s="58" t="s">
        <v>72</v>
      </c>
      <c r="F21" s="58"/>
      <c r="G21" s="74">
        <v>1</v>
      </c>
      <c r="H21" s="74"/>
      <c r="I21" s="74">
        <v>1</v>
      </c>
      <c r="J21" s="74">
        <v>1</v>
      </c>
      <c r="K21" s="74"/>
      <c r="L21" s="74">
        <v>1</v>
      </c>
      <c r="M21" s="74">
        <v>1</v>
      </c>
      <c r="N21" s="74"/>
      <c r="O21" s="181">
        <v>2</v>
      </c>
      <c r="P21" s="181"/>
      <c r="Q21" s="74"/>
      <c r="R21" s="181">
        <v>2</v>
      </c>
      <c r="S21" s="181"/>
      <c r="W21" s="92">
        <f t="shared" si="0"/>
        <v>0</v>
      </c>
      <c r="X21" s="92">
        <f t="shared" si="1"/>
        <v>288</v>
      </c>
      <c r="Y21" s="92">
        <f t="shared" si="2"/>
        <v>0</v>
      </c>
      <c r="Z21" s="92">
        <f t="shared" si="3"/>
        <v>288</v>
      </c>
      <c r="AA21" s="92">
        <f t="shared" si="4"/>
        <v>288</v>
      </c>
      <c r="AB21" s="121">
        <f t="shared" si="5"/>
        <v>0</v>
      </c>
      <c r="AC21" s="121">
        <f t="shared" si="6"/>
        <v>0</v>
      </c>
      <c r="AD21" s="92">
        <f t="shared" si="7"/>
        <v>576</v>
      </c>
      <c r="AE21" s="92">
        <f t="shared" si="8"/>
        <v>0</v>
      </c>
      <c r="AF21" s="92">
        <f t="shared" si="9"/>
        <v>0</v>
      </c>
      <c r="AG21" s="74"/>
      <c r="AH21" s="74"/>
      <c r="AI21" s="74"/>
    </row>
    <row r="22" spans="1:35" ht="18" customHeight="1" x14ac:dyDescent="0.2">
      <c r="A22" s="59">
        <v>19</v>
      </c>
      <c r="B22" s="60" t="s">
        <v>15</v>
      </c>
      <c r="C22" s="58" t="s">
        <v>62</v>
      </c>
      <c r="D22" s="72">
        <v>288</v>
      </c>
      <c r="E22" s="58" t="s">
        <v>72</v>
      </c>
      <c r="F22" s="58"/>
      <c r="G22" s="74">
        <v>1</v>
      </c>
      <c r="H22" s="74">
        <v>2</v>
      </c>
      <c r="I22" s="74">
        <v>1</v>
      </c>
      <c r="J22" s="74"/>
      <c r="K22" s="74"/>
      <c r="L22" s="74">
        <v>1</v>
      </c>
      <c r="M22" s="74"/>
      <c r="N22" s="74">
        <v>2</v>
      </c>
      <c r="O22" s="181"/>
      <c r="P22" s="181"/>
      <c r="Q22" s="74">
        <v>2</v>
      </c>
      <c r="R22" s="181"/>
      <c r="S22" s="181">
        <v>2</v>
      </c>
      <c r="W22" s="92">
        <f t="shared" si="0"/>
        <v>0</v>
      </c>
      <c r="X22" s="92">
        <f t="shared" si="1"/>
        <v>288</v>
      </c>
      <c r="Y22" s="92">
        <f t="shared" si="2"/>
        <v>576</v>
      </c>
      <c r="Z22" s="92">
        <f t="shared" si="3"/>
        <v>288</v>
      </c>
      <c r="AA22" s="92">
        <f t="shared" si="4"/>
        <v>0</v>
      </c>
      <c r="AB22" s="121">
        <f t="shared" si="5"/>
        <v>0</v>
      </c>
      <c r="AC22" s="121">
        <f t="shared" si="6"/>
        <v>576</v>
      </c>
      <c r="AD22" s="92">
        <f t="shared" si="7"/>
        <v>0</v>
      </c>
      <c r="AE22" s="92">
        <f t="shared" si="8"/>
        <v>0</v>
      </c>
      <c r="AF22" s="92">
        <f t="shared" si="9"/>
        <v>576</v>
      </c>
      <c r="AG22" s="74"/>
      <c r="AH22" s="74"/>
      <c r="AI22" s="74"/>
    </row>
    <row r="23" spans="1:35" s="63" customFormat="1" ht="18" customHeight="1" x14ac:dyDescent="0.2">
      <c r="A23" s="61">
        <v>20</v>
      </c>
      <c r="B23" s="60" t="s">
        <v>49</v>
      </c>
      <c r="C23" s="58" t="s">
        <v>62</v>
      </c>
      <c r="D23" s="72">
        <v>288</v>
      </c>
      <c r="E23" s="58" t="s">
        <v>72</v>
      </c>
      <c r="F23" s="58"/>
      <c r="G23" s="77">
        <v>1</v>
      </c>
      <c r="H23" s="77"/>
      <c r="I23" s="77"/>
      <c r="J23" s="77"/>
      <c r="K23" s="77">
        <v>2</v>
      </c>
      <c r="L23" s="77"/>
      <c r="M23" s="77">
        <v>1</v>
      </c>
      <c r="N23" s="77"/>
      <c r="O23" s="181">
        <v>1</v>
      </c>
      <c r="P23" s="181">
        <v>1</v>
      </c>
      <c r="Q23" s="77"/>
      <c r="R23" s="181">
        <v>1</v>
      </c>
      <c r="S23" s="181"/>
      <c r="W23" s="92">
        <f t="shared" si="0"/>
        <v>0</v>
      </c>
      <c r="X23" s="92">
        <f t="shared" si="1"/>
        <v>288</v>
      </c>
      <c r="Y23" s="92">
        <f t="shared" si="2"/>
        <v>0</v>
      </c>
      <c r="Z23" s="92">
        <f t="shared" si="3"/>
        <v>0</v>
      </c>
      <c r="AA23" s="92">
        <f t="shared" si="4"/>
        <v>0</v>
      </c>
      <c r="AB23" s="121">
        <f t="shared" si="5"/>
        <v>576</v>
      </c>
      <c r="AC23" s="121">
        <f t="shared" si="6"/>
        <v>0</v>
      </c>
      <c r="AD23" s="92">
        <f t="shared" si="7"/>
        <v>288</v>
      </c>
      <c r="AE23" s="92">
        <f t="shared" si="8"/>
        <v>288</v>
      </c>
      <c r="AF23" s="92">
        <f t="shared" si="9"/>
        <v>0</v>
      </c>
      <c r="AG23" s="77"/>
      <c r="AH23" s="77"/>
      <c r="AI23" s="77"/>
    </row>
    <row r="24" spans="1:35" s="63" customFormat="1" ht="18" customHeight="1" x14ac:dyDescent="0.2">
      <c r="A24" s="59">
        <v>21</v>
      </c>
      <c r="B24" s="60" t="s">
        <v>58</v>
      </c>
      <c r="C24" s="58" t="s">
        <v>62</v>
      </c>
      <c r="D24" s="72">
        <v>288</v>
      </c>
      <c r="E24" s="58" t="s">
        <v>72</v>
      </c>
      <c r="F24" s="58"/>
      <c r="G24" s="77">
        <v>2</v>
      </c>
      <c r="H24" s="77">
        <v>1</v>
      </c>
      <c r="I24" s="77">
        <v>1</v>
      </c>
      <c r="J24" s="77"/>
      <c r="K24" s="77"/>
      <c r="L24" s="77">
        <v>1</v>
      </c>
      <c r="M24" s="77">
        <v>1</v>
      </c>
      <c r="N24" s="77"/>
      <c r="O24" s="181">
        <v>1</v>
      </c>
      <c r="P24" s="181"/>
      <c r="Q24" s="77">
        <v>2</v>
      </c>
      <c r="R24" s="181"/>
      <c r="S24" s="181"/>
      <c r="W24" s="92">
        <f t="shared" si="0"/>
        <v>0</v>
      </c>
      <c r="X24" s="92">
        <f t="shared" si="1"/>
        <v>576</v>
      </c>
      <c r="Y24" s="92">
        <f t="shared" si="2"/>
        <v>288</v>
      </c>
      <c r="Z24" s="92">
        <f t="shared" si="3"/>
        <v>288</v>
      </c>
      <c r="AA24" s="92">
        <f t="shared" si="4"/>
        <v>0</v>
      </c>
      <c r="AB24" s="121">
        <f t="shared" si="5"/>
        <v>0</v>
      </c>
      <c r="AC24" s="121">
        <f t="shared" si="6"/>
        <v>0</v>
      </c>
      <c r="AD24" s="92">
        <f t="shared" si="7"/>
        <v>288</v>
      </c>
      <c r="AE24" s="92">
        <f t="shared" si="8"/>
        <v>0</v>
      </c>
      <c r="AF24" s="92">
        <f t="shared" si="9"/>
        <v>576</v>
      </c>
      <c r="AG24" s="77"/>
      <c r="AH24" s="77"/>
      <c r="AI24" s="77"/>
    </row>
    <row r="25" spans="1:35" ht="18" customHeight="1" x14ac:dyDescent="0.2">
      <c r="A25" s="59">
        <v>22</v>
      </c>
      <c r="B25" s="64" t="s">
        <v>55</v>
      </c>
      <c r="C25" s="58" t="s">
        <v>62</v>
      </c>
      <c r="D25" s="72">
        <v>288</v>
      </c>
      <c r="E25" s="58" t="s">
        <v>72</v>
      </c>
      <c r="F25" s="58"/>
      <c r="G25" s="74">
        <v>4</v>
      </c>
      <c r="H25" s="74"/>
      <c r="I25" s="74"/>
      <c r="J25" s="74"/>
      <c r="K25" s="74"/>
      <c r="L25" s="74"/>
      <c r="M25" s="74"/>
      <c r="N25" s="74">
        <v>3</v>
      </c>
      <c r="O25" s="181"/>
      <c r="P25" s="181"/>
      <c r="Q25" s="74"/>
      <c r="R25" s="181"/>
      <c r="S25" s="181">
        <v>3</v>
      </c>
      <c r="W25" s="92">
        <f t="shared" si="0"/>
        <v>0</v>
      </c>
      <c r="X25" s="92">
        <f t="shared" si="1"/>
        <v>1152</v>
      </c>
      <c r="Y25" s="92">
        <f t="shared" si="2"/>
        <v>0</v>
      </c>
      <c r="Z25" s="92">
        <f t="shared" si="3"/>
        <v>0</v>
      </c>
      <c r="AA25" s="92">
        <f t="shared" si="4"/>
        <v>0</v>
      </c>
      <c r="AB25" s="121">
        <f t="shared" si="5"/>
        <v>0</v>
      </c>
      <c r="AC25" s="121">
        <f t="shared" si="6"/>
        <v>864</v>
      </c>
      <c r="AD25" s="92">
        <f t="shared" si="7"/>
        <v>0</v>
      </c>
      <c r="AE25" s="92">
        <f t="shared" si="8"/>
        <v>0</v>
      </c>
      <c r="AF25" s="92">
        <f t="shared" si="9"/>
        <v>0</v>
      </c>
      <c r="AG25" s="74"/>
      <c r="AH25" s="74"/>
      <c r="AI25" s="74"/>
    </row>
    <row r="26" spans="1:35" ht="18" customHeight="1" x14ac:dyDescent="0.2">
      <c r="A26" s="44">
        <v>33</v>
      </c>
      <c r="B26" s="47" t="s">
        <v>18</v>
      </c>
      <c r="C26" s="81" t="s">
        <v>62</v>
      </c>
      <c r="D26" s="72">
        <v>288</v>
      </c>
      <c r="E26" s="58" t="s">
        <v>119</v>
      </c>
      <c r="F26" s="81"/>
      <c r="G26" s="74"/>
      <c r="H26" s="74"/>
      <c r="I26" s="74"/>
      <c r="J26" s="74"/>
      <c r="K26" s="74"/>
      <c r="L26" s="74"/>
      <c r="M26" s="74"/>
      <c r="N26" s="74">
        <v>2</v>
      </c>
      <c r="O26" s="181"/>
      <c r="P26" s="181">
        <v>1</v>
      </c>
      <c r="Q26" s="74">
        <v>1</v>
      </c>
      <c r="R26" s="181">
        <v>1</v>
      </c>
      <c r="S26" s="181">
        <v>2</v>
      </c>
      <c r="W26" s="92"/>
      <c r="X26" s="92"/>
      <c r="Y26" s="92"/>
      <c r="Z26" s="92"/>
      <c r="AA26" s="92"/>
      <c r="AB26" s="121"/>
      <c r="AC26" s="121">
        <f t="shared" si="6"/>
        <v>576</v>
      </c>
      <c r="AD26" s="92">
        <f t="shared" si="7"/>
        <v>0</v>
      </c>
      <c r="AE26" s="92">
        <f t="shared" si="8"/>
        <v>288</v>
      </c>
      <c r="AF26" s="92">
        <f t="shared" si="9"/>
        <v>288</v>
      </c>
      <c r="AG26" s="74"/>
      <c r="AH26" s="74"/>
      <c r="AI26" s="74"/>
    </row>
    <row r="27" spans="1:35" ht="18" customHeight="1" x14ac:dyDescent="0.2">
      <c r="A27" s="61">
        <v>23</v>
      </c>
      <c r="B27" s="64" t="s">
        <v>19</v>
      </c>
      <c r="C27" s="58" t="s">
        <v>62</v>
      </c>
      <c r="D27" s="72">
        <v>288</v>
      </c>
      <c r="E27" s="58" t="s">
        <v>72</v>
      </c>
      <c r="F27" s="58"/>
      <c r="G27" s="74">
        <v>2</v>
      </c>
      <c r="H27" s="74"/>
      <c r="I27" s="74"/>
      <c r="J27" s="74"/>
      <c r="K27" s="74">
        <v>1</v>
      </c>
      <c r="L27" s="74">
        <v>1</v>
      </c>
      <c r="M27" s="74">
        <v>1</v>
      </c>
      <c r="N27" s="74"/>
      <c r="O27" s="181">
        <v>2</v>
      </c>
      <c r="P27" s="181"/>
      <c r="Q27" s="74">
        <v>2</v>
      </c>
      <c r="R27" s="181"/>
      <c r="S27" s="181"/>
      <c r="W27" s="92">
        <f t="shared" ref="W27:W33" si="10">F27*D27</f>
        <v>0</v>
      </c>
      <c r="X27" s="92">
        <f t="shared" ref="X27:X33" si="11">G27*D27</f>
        <v>576</v>
      </c>
      <c r="Y27" s="92">
        <f t="shared" ref="Y27:Y33" si="12">H27*D27</f>
        <v>0</v>
      </c>
      <c r="Z27" s="92">
        <f t="shared" ref="Z27:Z33" si="13">I27*D27</f>
        <v>0</v>
      </c>
      <c r="AA27" s="92">
        <f t="shared" ref="AA27:AA33" si="14">J27*D27</f>
        <v>0</v>
      </c>
      <c r="AB27" s="121">
        <f t="shared" ref="AB27:AB33" si="15">K27*D27</f>
        <v>288</v>
      </c>
      <c r="AC27" s="121">
        <f t="shared" si="6"/>
        <v>0</v>
      </c>
      <c r="AD27" s="92">
        <f t="shared" si="7"/>
        <v>576</v>
      </c>
      <c r="AE27" s="92">
        <f t="shared" si="8"/>
        <v>0</v>
      </c>
      <c r="AF27" s="92">
        <f t="shared" si="9"/>
        <v>576</v>
      </c>
      <c r="AG27" s="74"/>
      <c r="AH27" s="74"/>
      <c r="AI27" s="74"/>
    </row>
    <row r="28" spans="1:35" ht="18" customHeight="1" x14ac:dyDescent="0.2">
      <c r="A28" s="59">
        <v>24</v>
      </c>
      <c r="B28" s="64" t="s">
        <v>59</v>
      </c>
      <c r="C28" s="66" t="s">
        <v>64</v>
      </c>
      <c r="D28" s="72">
        <v>288</v>
      </c>
      <c r="E28" s="66" t="s">
        <v>75</v>
      </c>
      <c r="F28" s="66"/>
      <c r="G28" s="74">
        <v>2</v>
      </c>
      <c r="H28" s="74"/>
      <c r="I28" s="74"/>
      <c r="J28" s="74"/>
      <c r="K28" s="74">
        <v>1</v>
      </c>
      <c r="L28" s="74"/>
      <c r="M28" s="74"/>
      <c r="N28" s="74">
        <v>2</v>
      </c>
      <c r="O28" s="181"/>
      <c r="P28" s="181"/>
      <c r="Q28" s="74">
        <v>1</v>
      </c>
      <c r="R28" s="181">
        <v>1</v>
      </c>
      <c r="S28" s="181">
        <v>1</v>
      </c>
      <c r="W28" s="92">
        <f t="shared" si="10"/>
        <v>0</v>
      </c>
      <c r="X28" s="92">
        <f t="shared" si="11"/>
        <v>576</v>
      </c>
      <c r="Y28" s="92">
        <f t="shared" si="12"/>
        <v>0</v>
      </c>
      <c r="Z28" s="92">
        <f t="shared" si="13"/>
        <v>0</v>
      </c>
      <c r="AA28" s="92">
        <f t="shared" si="14"/>
        <v>0</v>
      </c>
      <c r="AB28" s="121">
        <f t="shared" si="15"/>
        <v>288</v>
      </c>
      <c r="AC28" s="121">
        <f t="shared" si="6"/>
        <v>576</v>
      </c>
      <c r="AD28" s="92">
        <f t="shared" si="7"/>
        <v>0</v>
      </c>
      <c r="AE28" s="92">
        <f t="shared" si="8"/>
        <v>0</v>
      </c>
      <c r="AF28" s="92">
        <f t="shared" si="9"/>
        <v>288</v>
      </c>
      <c r="AG28" s="74"/>
      <c r="AH28" s="74"/>
      <c r="AI28" s="74"/>
    </row>
    <row r="29" spans="1:35" s="63" customFormat="1" ht="18" customHeight="1" x14ac:dyDescent="0.2">
      <c r="A29" s="59">
        <v>25</v>
      </c>
      <c r="B29" s="60" t="s">
        <v>50</v>
      </c>
      <c r="C29" s="58" t="s">
        <v>62</v>
      </c>
      <c r="D29" s="72">
        <v>288</v>
      </c>
      <c r="E29" s="58" t="s">
        <v>72</v>
      </c>
      <c r="F29" s="58"/>
      <c r="G29" s="77">
        <v>1</v>
      </c>
      <c r="H29" s="77"/>
      <c r="I29" s="77">
        <v>1</v>
      </c>
      <c r="J29" s="77"/>
      <c r="K29" s="77"/>
      <c r="L29" s="77">
        <v>1</v>
      </c>
      <c r="M29" s="77"/>
      <c r="N29" s="77"/>
      <c r="O29" s="181">
        <v>1</v>
      </c>
      <c r="P29" s="181">
        <v>1</v>
      </c>
      <c r="Q29" s="77">
        <v>1</v>
      </c>
      <c r="R29" s="181"/>
      <c r="S29" s="181">
        <v>1</v>
      </c>
      <c r="W29" s="92">
        <f t="shared" si="10"/>
        <v>0</v>
      </c>
      <c r="X29" s="92">
        <f t="shared" si="11"/>
        <v>288</v>
      </c>
      <c r="Y29" s="92">
        <f t="shared" si="12"/>
        <v>0</v>
      </c>
      <c r="Z29" s="92">
        <f t="shared" si="13"/>
        <v>288</v>
      </c>
      <c r="AA29" s="92">
        <f t="shared" si="14"/>
        <v>0</v>
      </c>
      <c r="AB29" s="121">
        <f t="shared" si="15"/>
        <v>0</v>
      </c>
      <c r="AC29" s="121">
        <f t="shared" si="6"/>
        <v>0</v>
      </c>
      <c r="AD29" s="92">
        <f t="shared" si="7"/>
        <v>288</v>
      </c>
      <c r="AE29" s="92">
        <f t="shared" si="8"/>
        <v>288</v>
      </c>
      <c r="AF29" s="92">
        <f t="shared" si="9"/>
        <v>288</v>
      </c>
      <c r="AG29" s="77"/>
      <c r="AH29" s="77"/>
      <c r="AI29" s="77"/>
    </row>
    <row r="30" spans="1:35" ht="18" customHeight="1" x14ac:dyDescent="0.2">
      <c r="A30" s="61">
        <v>26</v>
      </c>
      <c r="B30" s="64" t="s">
        <v>51</v>
      </c>
      <c r="C30" s="58" t="s">
        <v>62</v>
      </c>
      <c r="D30" s="72">
        <v>288</v>
      </c>
      <c r="E30" s="58" t="s">
        <v>72</v>
      </c>
      <c r="F30" s="58"/>
      <c r="G30" s="74">
        <v>1</v>
      </c>
      <c r="H30" s="74">
        <v>1</v>
      </c>
      <c r="I30" s="74"/>
      <c r="J30" s="74"/>
      <c r="K30" s="74">
        <v>1</v>
      </c>
      <c r="L30" s="74"/>
      <c r="M30" s="74"/>
      <c r="N30" s="74"/>
      <c r="O30" s="181">
        <v>2</v>
      </c>
      <c r="P30" s="181"/>
      <c r="Q30" s="74"/>
      <c r="R30" s="181">
        <v>1</v>
      </c>
      <c r="S30" s="181"/>
      <c r="W30" s="92">
        <f t="shared" si="10"/>
        <v>0</v>
      </c>
      <c r="X30" s="92">
        <f t="shared" si="11"/>
        <v>288</v>
      </c>
      <c r="Y30" s="92">
        <f t="shared" si="12"/>
        <v>288</v>
      </c>
      <c r="Z30" s="92">
        <f t="shared" si="13"/>
        <v>0</v>
      </c>
      <c r="AA30" s="92">
        <f t="shared" si="14"/>
        <v>0</v>
      </c>
      <c r="AB30" s="121">
        <f t="shared" si="15"/>
        <v>288</v>
      </c>
      <c r="AC30" s="121">
        <f t="shared" si="6"/>
        <v>0</v>
      </c>
      <c r="AD30" s="92">
        <f t="shared" si="7"/>
        <v>576</v>
      </c>
      <c r="AE30" s="92">
        <f t="shared" si="8"/>
        <v>0</v>
      </c>
      <c r="AF30" s="92">
        <f t="shared" si="9"/>
        <v>0</v>
      </c>
      <c r="AG30" s="74"/>
      <c r="AH30" s="74"/>
      <c r="AI30" s="74"/>
    </row>
    <row r="31" spans="1:35" ht="18" customHeight="1" x14ac:dyDescent="0.2">
      <c r="A31" s="59">
        <v>27</v>
      </c>
      <c r="B31" s="64" t="s">
        <v>52</v>
      </c>
      <c r="C31" s="58" t="s">
        <v>62</v>
      </c>
      <c r="D31" s="72">
        <v>288</v>
      </c>
      <c r="E31" s="58" t="s">
        <v>72</v>
      </c>
      <c r="F31" s="58"/>
      <c r="G31" s="74">
        <v>1</v>
      </c>
      <c r="H31" s="74"/>
      <c r="I31" s="74">
        <v>2</v>
      </c>
      <c r="J31" s="74">
        <v>1</v>
      </c>
      <c r="K31" s="74"/>
      <c r="L31" s="74">
        <v>1</v>
      </c>
      <c r="M31" s="74">
        <v>2</v>
      </c>
      <c r="N31" s="74"/>
      <c r="O31" s="181">
        <v>1</v>
      </c>
      <c r="P31" s="181"/>
      <c r="Q31" s="74">
        <v>2</v>
      </c>
      <c r="R31" s="181">
        <v>2</v>
      </c>
      <c r="S31" s="181">
        <v>1</v>
      </c>
      <c r="W31" s="92">
        <f t="shared" si="10"/>
        <v>0</v>
      </c>
      <c r="X31" s="92">
        <f t="shared" si="11"/>
        <v>288</v>
      </c>
      <c r="Y31" s="92">
        <f t="shared" si="12"/>
        <v>0</v>
      </c>
      <c r="Z31" s="92">
        <f t="shared" si="13"/>
        <v>576</v>
      </c>
      <c r="AA31" s="92">
        <f t="shared" si="14"/>
        <v>288</v>
      </c>
      <c r="AB31" s="121">
        <f t="shared" si="15"/>
        <v>0</v>
      </c>
      <c r="AC31" s="121">
        <f t="shared" si="6"/>
        <v>0</v>
      </c>
      <c r="AD31" s="92">
        <f t="shared" si="7"/>
        <v>288</v>
      </c>
      <c r="AE31" s="92">
        <f t="shared" si="8"/>
        <v>0</v>
      </c>
      <c r="AF31" s="92">
        <f t="shared" si="9"/>
        <v>576</v>
      </c>
      <c r="AG31" s="74"/>
      <c r="AH31" s="74"/>
      <c r="AI31" s="74"/>
    </row>
    <row r="32" spans="1:35" ht="18" customHeight="1" x14ac:dyDescent="0.2">
      <c r="A32" s="59">
        <v>28</v>
      </c>
      <c r="B32" s="64" t="s">
        <v>53</v>
      </c>
      <c r="C32" s="58" t="s">
        <v>62</v>
      </c>
      <c r="D32" s="72">
        <v>288</v>
      </c>
      <c r="E32" s="58" t="s">
        <v>72</v>
      </c>
      <c r="F32" s="58"/>
      <c r="G32" s="74">
        <v>1</v>
      </c>
      <c r="H32" s="74"/>
      <c r="I32" s="74">
        <v>1</v>
      </c>
      <c r="J32" s="74"/>
      <c r="K32" s="74"/>
      <c r="L32" s="74">
        <v>1</v>
      </c>
      <c r="M32" s="74">
        <v>1</v>
      </c>
      <c r="N32" s="74"/>
      <c r="O32" s="181"/>
      <c r="P32" s="181"/>
      <c r="Q32" s="74"/>
      <c r="R32" s="181">
        <v>2</v>
      </c>
      <c r="S32" s="181"/>
      <c r="W32" s="92">
        <f t="shared" si="10"/>
        <v>0</v>
      </c>
      <c r="X32" s="92">
        <f t="shared" si="11"/>
        <v>288</v>
      </c>
      <c r="Y32" s="92">
        <f t="shared" si="12"/>
        <v>0</v>
      </c>
      <c r="Z32" s="92">
        <f t="shared" si="13"/>
        <v>288</v>
      </c>
      <c r="AA32" s="92">
        <f t="shared" si="14"/>
        <v>0</v>
      </c>
      <c r="AB32" s="121">
        <f t="shared" si="15"/>
        <v>0</v>
      </c>
      <c r="AC32" s="121">
        <f t="shared" si="6"/>
        <v>0</v>
      </c>
      <c r="AD32" s="92">
        <f t="shared" si="7"/>
        <v>0</v>
      </c>
      <c r="AE32" s="92">
        <f t="shared" si="8"/>
        <v>0</v>
      </c>
      <c r="AF32" s="92">
        <f t="shared" si="9"/>
        <v>0</v>
      </c>
      <c r="AG32" s="74"/>
      <c r="AH32" s="74"/>
      <c r="AI32" s="74"/>
    </row>
    <row r="33" spans="1:36" x14ac:dyDescent="0.2">
      <c r="A33" s="61">
        <v>29</v>
      </c>
      <c r="B33" s="60" t="s">
        <v>23</v>
      </c>
      <c r="C33" s="58" t="s">
        <v>67</v>
      </c>
      <c r="D33" s="72">
        <v>288</v>
      </c>
      <c r="E33" s="58" t="s">
        <v>74</v>
      </c>
      <c r="F33" s="58"/>
      <c r="G33" s="74"/>
      <c r="H33" s="74"/>
      <c r="I33" s="74"/>
      <c r="J33" s="74"/>
      <c r="K33" s="74"/>
      <c r="L33" s="74"/>
      <c r="M33" s="74">
        <v>1</v>
      </c>
      <c r="N33" s="74"/>
      <c r="O33" s="181"/>
      <c r="P33" s="181"/>
      <c r="Q33" s="74"/>
      <c r="R33" s="181"/>
      <c r="S33" s="181"/>
      <c r="W33" s="92">
        <f t="shared" si="10"/>
        <v>0</v>
      </c>
      <c r="X33" s="92">
        <f t="shared" si="11"/>
        <v>0</v>
      </c>
      <c r="Y33" s="92">
        <f t="shared" si="12"/>
        <v>0</v>
      </c>
      <c r="Z33" s="92">
        <f t="shared" si="13"/>
        <v>0</v>
      </c>
      <c r="AA33" s="92">
        <f t="shared" si="14"/>
        <v>0</v>
      </c>
      <c r="AB33" s="121">
        <f t="shared" si="15"/>
        <v>0</v>
      </c>
      <c r="AC33" s="121">
        <f t="shared" si="6"/>
        <v>0</v>
      </c>
      <c r="AD33" s="92">
        <f t="shared" si="7"/>
        <v>0</v>
      </c>
      <c r="AE33" s="92">
        <f t="shared" si="8"/>
        <v>0</v>
      </c>
      <c r="AF33" s="92">
        <f t="shared" si="9"/>
        <v>0</v>
      </c>
      <c r="AG33" s="74"/>
      <c r="AH33" s="74"/>
      <c r="AI33" s="74"/>
    </row>
    <row r="34" spans="1:36" x14ac:dyDescent="0.2">
      <c r="A34" s="287" t="s">
        <v>24</v>
      </c>
      <c r="B34" s="288"/>
      <c r="C34" s="288"/>
      <c r="D34" s="288"/>
      <c r="E34" s="289"/>
      <c r="F34" s="71">
        <f>SUM(F4:F33)</f>
        <v>4</v>
      </c>
      <c r="G34" s="71">
        <f t="shared" ref="G34:K34" si="16">SUM(G4:G33)</f>
        <v>37</v>
      </c>
      <c r="H34" s="71">
        <f t="shared" si="16"/>
        <v>7</v>
      </c>
      <c r="I34" s="71">
        <f t="shared" si="16"/>
        <v>20</v>
      </c>
      <c r="J34" s="71">
        <f t="shared" si="16"/>
        <v>4</v>
      </c>
      <c r="K34" s="71">
        <f t="shared" si="16"/>
        <v>17</v>
      </c>
      <c r="L34" s="67">
        <f t="shared" ref="L34:R34" si="17">SUM(L4:L33)</f>
        <v>14</v>
      </c>
      <c r="M34" s="67">
        <f t="shared" si="17"/>
        <v>27</v>
      </c>
      <c r="N34" s="67">
        <f t="shared" si="17"/>
        <v>14</v>
      </c>
      <c r="O34" s="182">
        <f t="shared" si="17"/>
        <v>27</v>
      </c>
      <c r="P34" s="182">
        <f t="shared" si="17"/>
        <v>10</v>
      </c>
      <c r="Q34" s="67">
        <f t="shared" si="17"/>
        <v>21</v>
      </c>
      <c r="R34" s="182">
        <f t="shared" si="17"/>
        <v>25</v>
      </c>
      <c r="S34" s="182">
        <f t="shared" ref="S34" si="18">SUM(S4:S33)</f>
        <v>20</v>
      </c>
      <c r="W34" s="93">
        <f>SUM(W4:W33)</f>
        <v>1152</v>
      </c>
      <c r="X34" s="93">
        <f>SUM(X4:X33)</f>
        <v>10656</v>
      </c>
      <c r="Y34" s="93">
        <f>SUM(Y4:Y33)</f>
        <v>2016</v>
      </c>
      <c r="Z34" s="93">
        <f>SUM(Z4:Z33)</f>
        <v>5760</v>
      </c>
      <c r="AA34" s="93">
        <f>SUM(AA4:AA33)</f>
        <v>1152</v>
      </c>
      <c r="AB34" s="122">
        <f t="shared" ref="AB34" si="19">SUM(AB4:AB33)</f>
        <v>4896</v>
      </c>
      <c r="AC34" s="170">
        <f>SUM(AC4:AC33)</f>
        <v>4032</v>
      </c>
      <c r="AD34" s="92">
        <f>SUM(AD4:AD33)</f>
        <v>7776</v>
      </c>
      <c r="AE34" s="92">
        <f>SUM(AE4:AE33)</f>
        <v>2880</v>
      </c>
      <c r="AF34" s="171">
        <f>SUM(AF4:AF33)</f>
        <v>6048</v>
      </c>
      <c r="AG34" s="67"/>
      <c r="AH34" s="67"/>
      <c r="AI34" s="67"/>
    </row>
    <row r="35" spans="1:36" ht="15" x14ac:dyDescent="0.2">
      <c r="A35" s="68"/>
      <c r="B35" s="68"/>
      <c r="Z35" s="271">
        <f>Z34+AA34</f>
        <v>6912</v>
      </c>
      <c r="AA35" s="272"/>
    </row>
    <row r="36" spans="1:36" x14ac:dyDescent="0.2">
      <c r="A36" s="69"/>
      <c r="B36" s="69"/>
    </row>
    <row r="37" spans="1:36" x14ac:dyDescent="0.2">
      <c r="A37" s="68"/>
      <c r="B37" s="68"/>
      <c r="Z37" s="108"/>
    </row>
    <row r="38" spans="1:36" x14ac:dyDescent="0.2">
      <c r="A38" s="70"/>
      <c r="B38" s="70"/>
    </row>
    <row r="45" spans="1:36" x14ac:dyDescent="0.2">
      <c r="A45" s="68"/>
      <c r="B45" s="68"/>
      <c r="C45" s="127"/>
      <c r="D45" s="127"/>
      <c r="E45" s="127"/>
      <c r="F45" s="127"/>
      <c r="G45" s="128"/>
      <c r="H45" s="128"/>
      <c r="I45" s="128"/>
      <c r="J45" s="128"/>
      <c r="K45" s="128"/>
      <c r="L45" s="128"/>
      <c r="M45" s="128"/>
    </row>
    <row r="46" spans="1:36" ht="12.75" customHeight="1" x14ac:dyDescent="0.2">
      <c r="A46" s="68"/>
      <c r="B46" s="280" t="s">
        <v>105</v>
      </c>
      <c r="C46" s="129" t="s">
        <v>95</v>
      </c>
      <c r="D46" s="129" t="s">
        <v>96</v>
      </c>
      <c r="E46" s="282" t="s">
        <v>97</v>
      </c>
      <c r="F46" s="285" t="s">
        <v>98</v>
      </c>
      <c r="G46" s="258" t="s">
        <v>24</v>
      </c>
      <c r="H46" s="263" t="s">
        <v>90</v>
      </c>
      <c r="I46" s="265" t="s">
        <v>89</v>
      </c>
      <c r="J46" s="266"/>
      <c r="K46" s="265">
        <v>13880</v>
      </c>
      <c r="L46" s="266"/>
      <c r="M46" s="263">
        <v>13976</v>
      </c>
      <c r="N46" s="241">
        <v>14028</v>
      </c>
      <c r="O46" s="237" t="s">
        <v>112</v>
      </c>
      <c r="P46" s="237" t="s">
        <v>116</v>
      </c>
      <c r="Q46" s="237" t="s">
        <v>121</v>
      </c>
      <c r="R46" s="237" t="s">
        <v>123</v>
      </c>
      <c r="S46" s="237" t="s">
        <v>126</v>
      </c>
      <c r="T46" s="237" t="s">
        <v>128</v>
      </c>
      <c r="U46" s="237" t="s">
        <v>132</v>
      </c>
      <c r="V46" s="172"/>
      <c r="X46" s="265" t="s">
        <v>89</v>
      </c>
      <c r="Y46" s="266"/>
      <c r="Z46" s="265">
        <v>13880</v>
      </c>
      <c r="AA46" s="266"/>
      <c r="AB46" s="263">
        <v>13976</v>
      </c>
      <c r="AC46" s="241">
        <v>14028</v>
      </c>
      <c r="AD46" s="237" t="s">
        <v>112</v>
      </c>
      <c r="AE46" s="237" t="s">
        <v>116</v>
      </c>
      <c r="AF46" s="237" t="s">
        <v>121</v>
      </c>
      <c r="AG46" s="237" t="s">
        <v>123</v>
      </c>
      <c r="AH46" s="237" t="s">
        <v>126</v>
      </c>
      <c r="AI46" s="237" t="s">
        <v>128</v>
      </c>
      <c r="AJ46" s="237" t="s">
        <v>132</v>
      </c>
    </row>
    <row r="47" spans="1:36" ht="12" customHeight="1" x14ac:dyDescent="0.2">
      <c r="A47" s="68"/>
      <c r="B47" s="281"/>
      <c r="C47" s="130" t="s">
        <v>99</v>
      </c>
      <c r="D47" s="130" t="s">
        <v>100</v>
      </c>
      <c r="E47" s="283"/>
      <c r="F47" s="286"/>
      <c r="G47" s="259"/>
      <c r="H47" s="264"/>
      <c r="I47" s="267"/>
      <c r="J47" s="268"/>
      <c r="K47" s="267"/>
      <c r="L47" s="268"/>
      <c r="M47" s="264"/>
      <c r="N47" s="242"/>
      <c r="O47" s="238"/>
      <c r="P47" s="238"/>
      <c r="Q47" s="238"/>
      <c r="R47" s="238"/>
      <c r="S47" s="238"/>
      <c r="T47" s="238"/>
      <c r="U47" s="238"/>
      <c r="V47" s="172"/>
      <c r="X47" s="267"/>
      <c r="Y47" s="268"/>
      <c r="Z47" s="267"/>
      <c r="AA47" s="268"/>
      <c r="AB47" s="264"/>
      <c r="AC47" s="242"/>
      <c r="AD47" s="238"/>
      <c r="AE47" s="238"/>
      <c r="AF47" s="238"/>
      <c r="AG47" s="238"/>
      <c r="AH47" s="238"/>
      <c r="AI47" s="238"/>
      <c r="AJ47" s="238"/>
    </row>
    <row r="48" spans="1:36" ht="15" x14ac:dyDescent="0.25">
      <c r="A48" s="68"/>
      <c r="B48" s="284"/>
      <c r="C48" s="284"/>
      <c r="D48" s="11"/>
      <c r="E48" s="11"/>
      <c r="F48" s="11"/>
      <c r="G48" s="11"/>
      <c r="H48" s="128"/>
      <c r="I48" s="128"/>
      <c r="J48" s="128"/>
      <c r="K48" s="128"/>
      <c r="L48" s="128"/>
      <c r="M48" s="128"/>
      <c r="AH48" s="53"/>
    </row>
    <row r="49" spans="1:36" ht="15" x14ac:dyDescent="0.25">
      <c r="A49" s="68"/>
      <c r="B49" s="115" t="s">
        <v>106</v>
      </c>
      <c r="C49" s="116">
        <v>4</v>
      </c>
      <c r="D49" s="131">
        <f>SUM(H49:U49)</f>
        <v>4</v>
      </c>
      <c r="E49" s="117">
        <f t="shared" ref="E49" si="20">C49-D49</f>
        <v>0</v>
      </c>
      <c r="F49" s="137">
        <v>288</v>
      </c>
      <c r="G49" s="132">
        <f t="shared" ref="G49" si="21">C49*F49</f>
        <v>1152</v>
      </c>
      <c r="H49" s="133">
        <f>F33</f>
        <v>0</v>
      </c>
      <c r="I49" s="133">
        <f t="shared" ref="I49:P49" si="22">G33</f>
        <v>0</v>
      </c>
      <c r="J49" s="133">
        <f t="shared" si="22"/>
        <v>0</v>
      </c>
      <c r="K49" s="133">
        <f t="shared" si="22"/>
        <v>0</v>
      </c>
      <c r="L49" s="133">
        <f t="shared" si="22"/>
        <v>0</v>
      </c>
      <c r="M49" s="133">
        <f t="shared" si="22"/>
        <v>0</v>
      </c>
      <c r="N49" s="74">
        <f t="shared" si="22"/>
        <v>0</v>
      </c>
      <c r="O49" s="74">
        <f t="shared" si="22"/>
        <v>1</v>
      </c>
      <c r="P49" s="74">
        <f t="shared" si="22"/>
        <v>0</v>
      </c>
      <c r="Q49" s="74">
        <f t="shared" ref="Q49" si="23">O33</f>
        <v>0</v>
      </c>
      <c r="R49" s="74">
        <f>P33</f>
        <v>0</v>
      </c>
      <c r="S49" s="74">
        <f>Q33</f>
        <v>0</v>
      </c>
      <c r="T49" s="74">
        <f t="shared" ref="T49" si="24">R33</f>
        <v>0</v>
      </c>
      <c r="U49" s="74">
        <v>3</v>
      </c>
      <c r="V49" s="173"/>
      <c r="X49" s="74"/>
      <c r="Y49" s="74"/>
      <c r="Z49" s="74"/>
      <c r="AA49" s="74"/>
      <c r="AB49" s="74"/>
      <c r="AC49" s="92">
        <f>N49*F49</f>
        <v>0</v>
      </c>
      <c r="AD49" s="153">
        <f>O49*F49</f>
        <v>288</v>
      </c>
      <c r="AE49" s="74"/>
      <c r="AF49" s="153">
        <f>F49*Q49</f>
        <v>0</v>
      </c>
      <c r="AG49" s="153">
        <f>R49*F49</f>
        <v>0</v>
      </c>
      <c r="AH49" s="153">
        <f>S49*F49</f>
        <v>0</v>
      </c>
      <c r="AI49" s="153">
        <f>T49*F49</f>
        <v>0</v>
      </c>
      <c r="AJ49" s="153">
        <f>U49*F49</f>
        <v>864</v>
      </c>
    </row>
    <row r="50" spans="1:36" ht="12.75" x14ac:dyDescent="0.2">
      <c r="A50" s="68"/>
      <c r="B50" s="49"/>
      <c r="C50" s="49"/>
      <c r="D50" s="134"/>
      <c r="E50" s="49"/>
      <c r="F50" s="134"/>
      <c r="G50" s="134"/>
      <c r="H50" s="128"/>
      <c r="I50" s="128"/>
      <c r="J50" s="128"/>
      <c r="K50" s="128"/>
      <c r="L50" s="128"/>
      <c r="M50" s="128"/>
      <c r="AH50" s="53"/>
    </row>
    <row r="51" spans="1:36" ht="12.75" x14ac:dyDescent="0.2">
      <c r="A51" s="68"/>
      <c r="B51" s="49"/>
      <c r="C51" s="49"/>
      <c r="D51" s="134"/>
      <c r="E51" s="49"/>
      <c r="F51" s="134"/>
      <c r="G51" s="134"/>
      <c r="H51" s="128"/>
      <c r="I51" s="128"/>
      <c r="J51" s="128"/>
      <c r="K51" s="128"/>
      <c r="L51" s="128"/>
      <c r="M51" s="128"/>
      <c r="AH51" s="53"/>
    </row>
    <row r="52" spans="1:36" ht="12" customHeight="1" x14ac:dyDescent="0.2">
      <c r="A52" s="68"/>
      <c r="B52" s="280" t="s">
        <v>102</v>
      </c>
      <c r="C52" s="129" t="s">
        <v>95</v>
      </c>
      <c r="D52" s="129" t="s">
        <v>96</v>
      </c>
      <c r="E52" s="282" t="s">
        <v>97</v>
      </c>
      <c r="F52" s="285" t="s">
        <v>98</v>
      </c>
      <c r="G52" s="258" t="s">
        <v>24</v>
      </c>
      <c r="H52" s="263" t="s">
        <v>90</v>
      </c>
      <c r="I52" s="265" t="s">
        <v>89</v>
      </c>
      <c r="J52" s="266"/>
      <c r="K52" s="265">
        <v>13880</v>
      </c>
      <c r="L52" s="266"/>
      <c r="M52" s="263">
        <v>13976</v>
      </c>
      <c r="N52" s="241">
        <v>14028</v>
      </c>
      <c r="O52" s="237" t="s">
        <v>112</v>
      </c>
      <c r="P52" s="237" t="s">
        <v>116</v>
      </c>
      <c r="Q52" s="237" t="s">
        <v>121</v>
      </c>
      <c r="R52" s="237" t="s">
        <v>123</v>
      </c>
      <c r="S52" s="237" t="s">
        <v>126</v>
      </c>
      <c r="T52" s="237" t="s">
        <v>128</v>
      </c>
      <c r="U52" s="237" t="s">
        <v>132</v>
      </c>
      <c r="V52" s="172"/>
      <c r="X52" s="265" t="s">
        <v>89</v>
      </c>
      <c r="Y52" s="266"/>
      <c r="Z52" s="265">
        <v>13880</v>
      </c>
      <c r="AA52" s="266"/>
      <c r="AB52" s="263">
        <v>13976</v>
      </c>
      <c r="AC52" s="241">
        <v>14028</v>
      </c>
      <c r="AD52" s="237" t="s">
        <v>112</v>
      </c>
      <c r="AE52" s="237" t="s">
        <v>116</v>
      </c>
      <c r="AF52" s="237" t="s">
        <v>121</v>
      </c>
      <c r="AG52" s="237" t="s">
        <v>123</v>
      </c>
      <c r="AH52" s="237" t="s">
        <v>126</v>
      </c>
      <c r="AI52" s="237" t="s">
        <v>128</v>
      </c>
      <c r="AJ52" s="237" t="s">
        <v>132</v>
      </c>
    </row>
    <row r="53" spans="1:36" ht="12" customHeight="1" x14ac:dyDescent="0.2">
      <c r="A53" s="68"/>
      <c r="B53" s="281"/>
      <c r="C53" s="130" t="s">
        <v>99</v>
      </c>
      <c r="D53" s="130" t="s">
        <v>100</v>
      </c>
      <c r="E53" s="283"/>
      <c r="F53" s="286"/>
      <c r="G53" s="259"/>
      <c r="H53" s="264"/>
      <c r="I53" s="267"/>
      <c r="J53" s="268"/>
      <c r="K53" s="267"/>
      <c r="L53" s="268"/>
      <c r="M53" s="264"/>
      <c r="N53" s="242"/>
      <c r="O53" s="238"/>
      <c r="P53" s="238"/>
      <c r="Q53" s="238"/>
      <c r="R53" s="238"/>
      <c r="S53" s="238"/>
      <c r="T53" s="238"/>
      <c r="U53" s="238"/>
      <c r="V53" s="172"/>
      <c r="X53" s="267"/>
      <c r="Y53" s="268"/>
      <c r="Z53" s="267"/>
      <c r="AA53" s="268"/>
      <c r="AB53" s="264"/>
      <c r="AC53" s="242"/>
      <c r="AD53" s="238"/>
      <c r="AE53" s="238"/>
      <c r="AF53" s="238"/>
      <c r="AG53" s="238"/>
      <c r="AH53" s="238"/>
      <c r="AI53" s="238"/>
      <c r="AJ53" s="238"/>
    </row>
    <row r="54" spans="1:36" ht="15" x14ac:dyDescent="0.25">
      <c r="A54" s="68"/>
      <c r="B54" s="284"/>
      <c r="C54" s="284"/>
      <c r="D54" s="11"/>
      <c r="E54" s="11"/>
      <c r="F54" s="11"/>
      <c r="G54" s="11"/>
      <c r="H54" s="128"/>
      <c r="I54" s="128"/>
      <c r="J54" s="128"/>
      <c r="K54" s="128"/>
      <c r="L54" s="128"/>
      <c r="M54" s="128"/>
      <c r="AA54" s="125"/>
      <c r="AB54" s="125"/>
      <c r="AC54" s="125"/>
      <c r="AH54" s="53"/>
    </row>
    <row r="55" spans="1:36" ht="15" x14ac:dyDescent="0.25">
      <c r="A55" s="68"/>
      <c r="B55" s="115" t="s">
        <v>106</v>
      </c>
      <c r="C55" s="116">
        <v>206</v>
      </c>
      <c r="D55" s="131">
        <f>SUM(H55:U55)</f>
        <v>206</v>
      </c>
      <c r="E55" s="117">
        <f t="shared" ref="E55" si="25">C55-D55</f>
        <v>0</v>
      </c>
      <c r="F55" s="137">
        <v>288</v>
      </c>
      <c r="G55" s="132">
        <f t="shared" ref="G55" si="26">C55*F55</f>
        <v>59328</v>
      </c>
      <c r="H55" s="133">
        <f>F4+F5+F6+F7+F8+F9+F10+F13+F15+F17+F18+F19+F20+F21+F22+F23+F24+F25+F27+F29+F30+F31+F32</f>
        <v>4</v>
      </c>
      <c r="I55" s="133">
        <f t="shared" ref="I55:O55" si="27">G4+G5+G6+G7+G8+G9+G10+G13+G15+G17+G18+G19+G20+G21+G22+G23+G24+G25+G27+G29+G30+G31+G32</f>
        <v>32</v>
      </c>
      <c r="J55" s="133">
        <f t="shared" si="27"/>
        <v>6</v>
      </c>
      <c r="K55" s="133">
        <f t="shared" si="27"/>
        <v>18</v>
      </c>
      <c r="L55" s="133">
        <f t="shared" si="27"/>
        <v>4</v>
      </c>
      <c r="M55" s="133">
        <f t="shared" si="27"/>
        <v>15</v>
      </c>
      <c r="N55" s="74">
        <f t="shared" si="27"/>
        <v>13</v>
      </c>
      <c r="O55" s="74">
        <f t="shared" si="27"/>
        <v>22</v>
      </c>
      <c r="P55" s="74">
        <f>N4+N5+N6+N7+N8+N9+N10+N13+N15+N17+N18+N19+N20+N21+N22+N23+N24+N25+N27+N29+N30+N31+N32+N26</f>
        <v>12</v>
      </c>
      <c r="Q55" s="74">
        <f>O4+O5+O6+O7+O8+O9+O10+O13+O15+O17+O18+O19+O20+O21+O22+O23+O24+O25+O27+O29+O30+O31+O32+O26</f>
        <v>24</v>
      </c>
      <c r="R55" s="74">
        <f>P4+P5+P6+P7+P8+P9+P10+P13+P15+P17+P18+P19+P20+P21+P22+P23+P24+P25+P27+P29+P30+P31+P32+P26</f>
        <v>9</v>
      </c>
      <c r="S55" s="74">
        <f>Q4+Q5+Q6+Q7+Q8+Q9+Q10+Q13+Q15+Q17+Q18+Q19+Q20+Q21+Q22+Q23+Q24+Q25+Q27+Q29+Q30+Q31+Q32+Q26</f>
        <v>18</v>
      </c>
      <c r="T55" s="74">
        <f t="shared" ref="T55" si="28">R4+R5+R6+R7+R8+R9+R10+R13+R15+R17+R18+R19+R20+R21+R22+R23+R24+R25+R27+R29+R30+R31+R32+R26</f>
        <v>22</v>
      </c>
      <c r="U55" s="74">
        <v>7</v>
      </c>
      <c r="V55" s="173"/>
      <c r="X55" s="74"/>
      <c r="Y55" s="74"/>
      <c r="Z55" s="74"/>
      <c r="AA55" s="121"/>
      <c r="AB55" s="121"/>
      <c r="AC55" s="121">
        <f>N55*F55</f>
        <v>3744</v>
      </c>
      <c r="AD55" s="153">
        <f>O55*F55</f>
        <v>6336</v>
      </c>
      <c r="AE55" s="161">
        <v>3456</v>
      </c>
      <c r="AF55" s="153">
        <f>F55*Q55</f>
        <v>6912</v>
      </c>
      <c r="AG55" s="153">
        <f>R55*F55</f>
        <v>2592</v>
      </c>
      <c r="AH55" s="153">
        <f>S55*F55</f>
        <v>5184</v>
      </c>
      <c r="AI55" s="153">
        <f>T55*F55</f>
        <v>6336</v>
      </c>
      <c r="AJ55" s="153">
        <f>U55*F55</f>
        <v>2016</v>
      </c>
    </row>
    <row r="56" spans="1:36" ht="12.75" x14ac:dyDescent="0.2">
      <c r="A56" s="68"/>
      <c r="B56" s="49"/>
      <c r="C56" s="49"/>
      <c r="D56" s="134"/>
      <c r="E56" s="49"/>
      <c r="F56" s="134"/>
      <c r="G56" s="134"/>
      <c r="H56" s="128"/>
      <c r="I56" s="128"/>
      <c r="J56" s="128"/>
      <c r="K56" s="128"/>
      <c r="L56" s="128"/>
      <c r="M56" s="128"/>
      <c r="AA56" s="125"/>
      <c r="AB56" s="125"/>
      <c r="AC56" s="125"/>
      <c r="AH56" s="53"/>
    </row>
    <row r="57" spans="1:36" ht="12.75" x14ac:dyDescent="0.2">
      <c r="A57" s="68"/>
      <c r="B57" s="49"/>
      <c r="C57" s="49"/>
      <c r="D57" s="134"/>
      <c r="E57" s="49"/>
      <c r="F57" s="134"/>
      <c r="G57" s="134"/>
      <c r="H57" s="128"/>
      <c r="I57" s="128"/>
      <c r="J57" s="128"/>
      <c r="K57" s="128"/>
      <c r="L57" s="128"/>
      <c r="M57" s="128"/>
      <c r="AA57" s="125"/>
      <c r="AB57" s="125"/>
      <c r="AC57" s="125"/>
      <c r="AH57" s="53"/>
    </row>
    <row r="58" spans="1:36" ht="12" customHeight="1" x14ac:dyDescent="0.2">
      <c r="A58" s="68"/>
      <c r="B58" s="280" t="s">
        <v>103</v>
      </c>
      <c r="C58" s="129" t="s">
        <v>95</v>
      </c>
      <c r="D58" s="129" t="s">
        <v>96</v>
      </c>
      <c r="E58" s="282" t="s">
        <v>97</v>
      </c>
      <c r="F58" s="285" t="s">
        <v>98</v>
      </c>
      <c r="G58" s="258" t="s">
        <v>24</v>
      </c>
      <c r="H58" s="263" t="s">
        <v>90</v>
      </c>
      <c r="I58" s="265" t="s">
        <v>89</v>
      </c>
      <c r="J58" s="266"/>
      <c r="K58" s="265">
        <v>13880</v>
      </c>
      <c r="L58" s="266"/>
      <c r="M58" s="263">
        <v>13976</v>
      </c>
      <c r="N58" s="241">
        <v>14028</v>
      </c>
      <c r="O58" s="237" t="s">
        <v>112</v>
      </c>
      <c r="P58" s="237" t="s">
        <v>116</v>
      </c>
      <c r="Q58" s="237" t="s">
        <v>121</v>
      </c>
      <c r="R58" s="237" t="s">
        <v>123</v>
      </c>
      <c r="S58" s="237" t="s">
        <v>126</v>
      </c>
      <c r="T58" s="237" t="s">
        <v>128</v>
      </c>
      <c r="U58" s="237" t="s">
        <v>132</v>
      </c>
      <c r="V58" s="172"/>
      <c r="X58" s="265" t="s">
        <v>89</v>
      </c>
      <c r="Y58" s="266"/>
      <c r="Z58" s="265">
        <v>13880</v>
      </c>
      <c r="AA58" s="266"/>
      <c r="AB58" s="263">
        <v>13976</v>
      </c>
      <c r="AC58" s="241">
        <v>14028</v>
      </c>
      <c r="AD58" s="237" t="s">
        <v>112</v>
      </c>
      <c r="AE58" s="237" t="s">
        <v>116</v>
      </c>
      <c r="AF58" s="237" t="s">
        <v>121</v>
      </c>
      <c r="AG58" s="237" t="s">
        <v>123</v>
      </c>
      <c r="AH58" s="237" t="s">
        <v>126</v>
      </c>
      <c r="AI58" s="237" t="s">
        <v>128</v>
      </c>
      <c r="AJ58" s="237" t="s">
        <v>132</v>
      </c>
    </row>
    <row r="59" spans="1:36" ht="12" customHeight="1" x14ac:dyDescent="0.2">
      <c r="A59" s="68"/>
      <c r="B59" s="281"/>
      <c r="C59" s="130" t="s">
        <v>99</v>
      </c>
      <c r="D59" s="130" t="s">
        <v>100</v>
      </c>
      <c r="E59" s="283"/>
      <c r="F59" s="286"/>
      <c r="G59" s="259"/>
      <c r="H59" s="264"/>
      <c r="I59" s="267"/>
      <c r="J59" s="268"/>
      <c r="K59" s="267"/>
      <c r="L59" s="268"/>
      <c r="M59" s="264"/>
      <c r="N59" s="242"/>
      <c r="O59" s="238"/>
      <c r="P59" s="238"/>
      <c r="Q59" s="238"/>
      <c r="R59" s="238"/>
      <c r="S59" s="238"/>
      <c r="T59" s="238"/>
      <c r="U59" s="238"/>
      <c r="V59" s="172"/>
      <c r="X59" s="267"/>
      <c r="Y59" s="268"/>
      <c r="Z59" s="267"/>
      <c r="AA59" s="268"/>
      <c r="AB59" s="264"/>
      <c r="AC59" s="242"/>
      <c r="AD59" s="238"/>
      <c r="AE59" s="238"/>
      <c r="AF59" s="238"/>
      <c r="AG59" s="238"/>
      <c r="AH59" s="238"/>
      <c r="AI59" s="238"/>
      <c r="AJ59" s="238"/>
    </row>
    <row r="60" spans="1:36" ht="15" x14ac:dyDescent="0.25">
      <c r="A60" s="68"/>
      <c r="B60" s="284"/>
      <c r="C60" s="284"/>
      <c r="D60" s="11"/>
      <c r="E60" s="11"/>
      <c r="F60" s="11"/>
      <c r="G60" s="11"/>
      <c r="H60" s="128"/>
      <c r="I60" s="128"/>
      <c r="J60" s="128"/>
      <c r="K60" s="128"/>
      <c r="L60" s="128"/>
      <c r="M60" s="128"/>
      <c r="AA60" s="125"/>
      <c r="AB60" s="125"/>
      <c r="AC60" s="125"/>
      <c r="AH60" s="53"/>
    </row>
    <row r="61" spans="1:36" ht="15" x14ac:dyDescent="0.25">
      <c r="A61" s="68"/>
      <c r="B61" s="115" t="s">
        <v>106</v>
      </c>
      <c r="C61" s="116">
        <v>20</v>
      </c>
      <c r="D61" s="131">
        <f>SUM(H61:U61)</f>
        <v>20</v>
      </c>
      <c r="E61" s="117">
        <f t="shared" ref="E61" si="29">C61-D61</f>
        <v>0</v>
      </c>
      <c r="F61" s="137">
        <v>288</v>
      </c>
      <c r="G61" s="132">
        <f t="shared" ref="G61" si="30">C61*F61</f>
        <v>5760</v>
      </c>
      <c r="H61" s="133">
        <f>F14+F16+F28</f>
        <v>0</v>
      </c>
      <c r="I61" s="133">
        <f t="shared" ref="I61:P61" si="31">G14+G16+G28</f>
        <v>4</v>
      </c>
      <c r="J61" s="133">
        <f t="shared" si="31"/>
        <v>0</v>
      </c>
      <c r="K61" s="133">
        <f t="shared" si="31"/>
        <v>0</v>
      </c>
      <c r="L61" s="133">
        <f t="shared" si="31"/>
        <v>0</v>
      </c>
      <c r="M61" s="133">
        <f t="shared" si="31"/>
        <v>1</v>
      </c>
      <c r="N61" s="74">
        <f t="shared" si="31"/>
        <v>0</v>
      </c>
      <c r="O61" s="74">
        <f t="shared" si="31"/>
        <v>2</v>
      </c>
      <c r="P61" s="74">
        <f t="shared" si="31"/>
        <v>2</v>
      </c>
      <c r="Q61" s="74">
        <f t="shared" ref="Q61" si="32">O14+O16+O28</f>
        <v>0</v>
      </c>
      <c r="R61" s="74">
        <f>P14+P16+P28</f>
        <v>0</v>
      </c>
      <c r="S61" s="74">
        <f>Q14+Q16+Q28</f>
        <v>2</v>
      </c>
      <c r="T61" s="74">
        <f t="shared" ref="T61" si="33">R14+R16+R28</f>
        <v>1</v>
      </c>
      <c r="U61" s="74">
        <v>8</v>
      </c>
      <c r="V61" s="173"/>
      <c r="X61" s="74"/>
      <c r="Y61" s="74"/>
      <c r="Z61" s="74"/>
      <c r="AA61" s="121"/>
      <c r="AB61" s="121"/>
      <c r="AC61" s="121">
        <f>N61*F61</f>
        <v>0</v>
      </c>
      <c r="AD61" s="153">
        <f>O61*F61</f>
        <v>576</v>
      </c>
      <c r="AE61" s="162">
        <v>576</v>
      </c>
      <c r="AF61" s="153">
        <f>F61*Q61</f>
        <v>0</v>
      </c>
      <c r="AG61" s="153">
        <f>R61*F61</f>
        <v>0</v>
      </c>
      <c r="AH61" s="153">
        <f>S61*F61</f>
        <v>576</v>
      </c>
      <c r="AI61" s="153">
        <f>T61*F61</f>
        <v>288</v>
      </c>
      <c r="AJ61" s="153">
        <f>U61*F61</f>
        <v>2304</v>
      </c>
    </row>
    <row r="62" spans="1:36" ht="12.75" x14ac:dyDescent="0.2">
      <c r="A62" s="68"/>
      <c r="B62" s="49"/>
      <c r="C62" s="49"/>
      <c r="D62" s="134"/>
      <c r="E62" s="49"/>
      <c r="F62" s="134"/>
      <c r="G62" s="134"/>
      <c r="H62" s="128"/>
      <c r="I62" s="128"/>
      <c r="J62" s="128"/>
      <c r="K62" s="128"/>
      <c r="L62" s="128"/>
      <c r="M62" s="128"/>
      <c r="AA62" s="125"/>
      <c r="AB62" s="125"/>
      <c r="AC62" s="125"/>
      <c r="AH62" s="53"/>
    </row>
    <row r="63" spans="1:36" ht="12.75" x14ac:dyDescent="0.2">
      <c r="A63" s="68"/>
      <c r="B63" s="49"/>
      <c r="C63" s="49"/>
      <c r="D63" s="134"/>
      <c r="E63" s="49"/>
      <c r="F63" s="134"/>
      <c r="G63" s="134"/>
      <c r="H63" s="128"/>
      <c r="I63" s="128"/>
      <c r="J63" s="128"/>
      <c r="K63" s="128"/>
      <c r="L63" s="128"/>
      <c r="M63" s="128"/>
      <c r="AA63" s="125"/>
      <c r="AB63" s="125"/>
      <c r="AC63" s="125"/>
      <c r="AH63" s="53"/>
    </row>
    <row r="64" spans="1:36" ht="12" customHeight="1" x14ac:dyDescent="0.2">
      <c r="A64" s="68"/>
      <c r="B64" s="280" t="s">
        <v>104</v>
      </c>
      <c r="C64" s="129" t="s">
        <v>95</v>
      </c>
      <c r="D64" s="129" t="s">
        <v>96</v>
      </c>
      <c r="E64" s="282" t="s">
        <v>97</v>
      </c>
      <c r="F64" s="285" t="s">
        <v>98</v>
      </c>
      <c r="G64" s="258" t="s">
        <v>24</v>
      </c>
      <c r="H64" s="263" t="s">
        <v>90</v>
      </c>
      <c r="I64" s="265" t="s">
        <v>89</v>
      </c>
      <c r="J64" s="266"/>
      <c r="K64" s="265">
        <v>13880</v>
      </c>
      <c r="L64" s="266"/>
      <c r="M64" s="263">
        <v>13976</v>
      </c>
      <c r="N64" s="241">
        <v>14028</v>
      </c>
      <c r="O64" s="237" t="s">
        <v>112</v>
      </c>
      <c r="P64" s="237" t="s">
        <v>116</v>
      </c>
      <c r="Q64" s="237" t="s">
        <v>121</v>
      </c>
      <c r="R64" s="237" t="s">
        <v>123</v>
      </c>
      <c r="S64" s="237" t="s">
        <v>126</v>
      </c>
      <c r="T64" s="237" t="s">
        <v>128</v>
      </c>
      <c r="U64" s="237" t="s">
        <v>132</v>
      </c>
      <c r="V64" s="172"/>
      <c r="X64" s="265" t="s">
        <v>89</v>
      </c>
      <c r="Y64" s="266"/>
      <c r="Z64" s="265">
        <v>13880</v>
      </c>
      <c r="AA64" s="266"/>
      <c r="AB64" s="263">
        <v>13976</v>
      </c>
      <c r="AC64" s="241">
        <v>14028</v>
      </c>
      <c r="AD64" s="237" t="s">
        <v>112</v>
      </c>
      <c r="AE64" s="237" t="s">
        <v>116</v>
      </c>
      <c r="AF64" s="237" t="s">
        <v>121</v>
      </c>
      <c r="AG64" s="237" t="s">
        <v>123</v>
      </c>
      <c r="AH64" s="237" t="s">
        <v>126</v>
      </c>
      <c r="AI64" s="237" t="s">
        <v>128</v>
      </c>
      <c r="AJ64" s="237" t="s">
        <v>132</v>
      </c>
    </row>
    <row r="65" spans="1:36" ht="12" customHeight="1" x14ac:dyDescent="0.2">
      <c r="A65" s="68"/>
      <c r="B65" s="281"/>
      <c r="C65" s="130" t="s">
        <v>99</v>
      </c>
      <c r="D65" s="130" t="s">
        <v>100</v>
      </c>
      <c r="E65" s="283"/>
      <c r="F65" s="286"/>
      <c r="G65" s="259"/>
      <c r="H65" s="264"/>
      <c r="I65" s="267"/>
      <c r="J65" s="268"/>
      <c r="K65" s="267"/>
      <c r="L65" s="268"/>
      <c r="M65" s="264"/>
      <c r="N65" s="242"/>
      <c r="O65" s="238"/>
      <c r="P65" s="238"/>
      <c r="Q65" s="238"/>
      <c r="R65" s="238"/>
      <c r="S65" s="238"/>
      <c r="T65" s="238"/>
      <c r="U65" s="238"/>
      <c r="V65" s="172"/>
      <c r="X65" s="267"/>
      <c r="Y65" s="268"/>
      <c r="Z65" s="267"/>
      <c r="AA65" s="268"/>
      <c r="AB65" s="264"/>
      <c r="AC65" s="242"/>
      <c r="AD65" s="238"/>
      <c r="AE65" s="238"/>
      <c r="AF65" s="238"/>
      <c r="AG65" s="238"/>
      <c r="AH65" s="238"/>
      <c r="AI65" s="238"/>
      <c r="AJ65" s="238"/>
    </row>
    <row r="66" spans="1:36" ht="15" x14ac:dyDescent="0.25">
      <c r="A66" s="68"/>
      <c r="B66" s="284"/>
      <c r="C66" s="284"/>
      <c r="D66" s="11"/>
      <c r="E66" s="11"/>
      <c r="F66" s="11"/>
      <c r="G66" s="11"/>
      <c r="H66" s="128"/>
      <c r="I66" s="128"/>
      <c r="J66" s="128"/>
      <c r="K66" s="128"/>
      <c r="L66" s="128"/>
      <c r="M66" s="128"/>
      <c r="AH66" s="53"/>
    </row>
    <row r="67" spans="1:36" ht="15" x14ac:dyDescent="0.25">
      <c r="A67" s="68"/>
      <c r="B67" s="115" t="s">
        <v>106</v>
      </c>
      <c r="C67" s="116">
        <v>17</v>
      </c>
      <c r="D67" s="131">
        <f>SUM(H67:U67)</f>
        <v>17</v>
      </c>
      <c r="E67" s="117">
        <f t="shared" ref="E67" si="34">C67-D67</f>
        <v>0</v>
      </c>
      <c r="F67" s="137">
        <v>288</v>
      </c>
      <c r="G67" s="132">
        <f t="shared" ref="G67" si="35">C67*F67</f>
        <v>4896</v>
      </c>
      <c r="H67" s="133">
        <f>F11+F12</f>
        <v>0</v>
      </c>
      <c r="I67" s="133">
        <f t="shared" ref="I67:P67" si="36">G11+G12</f>
        <v>1</v>
      </c>
      <c r="J67" s="133">
        <f t="shared" si="36"/>
        <v>1</v>
      </c>
      <c r="K67" s="133">
        <f t="shared" si="36"/>
        <v>2</v>
      </c>
      <c r="L67" s="133">
        <f t="shared" si="36"/>
        <v>0</v>
      </c>
      <c r="M67" s="133">
        <f t="shared" si="36"/>
        <v>1</v>
      </c>
      <c r="N67" s="74">
        <f t="shared" si="36"/>
        <v>1</v>
      </c>
      <c r="O67" s="74">
        <f t="shared" si="36"/>
        <v>2</v>
      </c>
      <c r="P67" s="74">
        <f t="shared" si="36"/>
        <v>0</v>
      </c>
      <c r="Q67" s="74">
        <f t="shared" ref="Q67" si="37">O11+O12</f>
        <v>3</v>
      </c>
      <c r="R67" s="74">
        <f>P11+P12</f>
        <v>1</v>
      </c>
      <c r="S67" s="74">
        <f>Q11+Q12</f>
        <v>1</v>
      </c>
      <c r="T67" s="74">
        <f t="shared" ref="T67" si="38">R11+R12</f>
        <v>2</v>
      </c>
      <c r="U67" s="74">
        <v>2</v>
      </c>
      <c r="V67" s="173"/>
      <c r="X67" s="74"/>
      <c r="Y67" s="74"/>
      <c r="Z67" s="74"/>
      <c r="AA67" s="74"/>
      <c r="AB67" s="74"/>
      <c r="AC67" s="92">
        <f>N67*F67</f>
        <v>288</v>
      </c>
      <c r="AD67" s="153">
        <f>O67*F67</f>
        <v>576</v>
      </c>
      <c r="AE67" s="74"/>
      <c r="AF67" s="153">
        <f>F67*Q67</f>
        <v>864</v>
      </c>
      <c r="AG67" s="153">
        <f>R67*F67</f>
        <v>288</v>
      </c>
      <c r="AH67" s="153">
        <f>S67*F67</f>
        <v>288</v>
      </c>
      <c r="AI67" s="153">
        <f>T67*F67</f>
        <v>576</v>
      </c>
      <c r="AJ67" s="153">
        <f>U67*F67</f>
        <v>576</v>
      </c>
    </row>
    <row r="68" spans="1:36" x14ac:dyDescent="0.2">
      <c r="A68" s="68"/>
      <c r="B68" s="68"/>
      <c r="C68" s="127"/>
      <c r="D68" s="127"/>
      <c r="E68" s="127"/>
      <c r="F68" s="127"/>
      <c r="G68" s="163"/>
      <c r="H68" s="128"/>
      <c r="I68" s="128"/>
      <c r="J68" s="128"/>
      <c r="K68" s="128"/>
      <c r="L68" s="128"/>
      <c r="M68" s="128"/>
    </row>
    <row r="69" spans="1:36" x14ac:dyDescent="0.2">
      <c r="A69" s="68"/>
      <c r="B69" s="68"/>
      <c r="C69" s="127"/>
      <c r="D69" s="127"/>
      <c r="E69" s="127"/>
      <c r="F69" s="127"/>
      <c r="G69" s="128"/>
      <c r="H69" s="128"/>
      <c r="I69" s="128"/>
      <c r="J69" s="128"/>
      <c r="K69" s="128"/>
      <c r="L69" s="128"/>
      <c r="M69" s="128"/>
    </row>
    <row r="70" spans="1:36" x14ac:dyDescent="0.2">
      <c r="A70" s="68"/>
      <c r="B70" s="68"/>
      <c r="C70" s="127"/>
      <c r="D70" s="127"/>
      <c r="E70" s="127"/>
      <c r="F70" s="127"/>
      <c r="G70" s="163"/>
      <c r="H70" s="128"/>
      <c r="I70" s="128"/>
      <c r="J70" s="128"/>
      <c r="K70" s="128"/>
      <c r="L70" s="128"/>
      <c r="M70" s="128"/>
      <c r="AD70" s="156">
        <f>AD67+AD61+AD55+AD49</f>
        <v>7776</v>
      </c>
      <c r="AF70" s="166">
        <f>AF67+AF55</f>
        <v>7776</v>
      </c>
      <c r="AG70" s="166">
        <f>AG67+AG55+AG49+AG61</f>
        <v>2880</v>
      </c>
      <c r="AH70" s="166">
        <f>AH67+AH61+AH55+AH49</f>
        <v>6048</v>
      </c>
      <c r="AI70" s="166">
        <f>AI67+AI61+AI55+AI49</f>
        <v>7200</v>
      </c>
      <c r="AJ70" s="174">
        <f>AJ67+AJ61+AJ55+AJ49</f>
        <v>5760</v>
      </c>
    </row>
    <row r="71" spans="1:36" ht="15" customHeight="1" x14ac:dyDescent="0.2">
      <c r="A71" s="68"/>
      <c r="B71" s="68"/>
      <c r="C71" s="127"/>
      <c r="D71" s="127"/>
      <c r="E71" s="127"/>
      <c r="F71" s="127"/>
      <c r="G71" s="128"/>
      <c r="H71" s="128"/>
      <c r="I71" s="128"/>
      <c r="J71" s="128"/>
      <c r="K71" s="128"/>
      <c r="L71" s="128"/>
      <c r="M71" s="128"/>
      <c r="AD71" s="154"/>
    </row>
    <row r="72" spans="1:36" ht="15" customHeight="1" x14ac:dyDescent="0.2">
      <c r="I72" s="154"/>
    </row>
    <row r="73" spans="1:36" ht="15" customHeight="1" x14ac:dyDescent="0.2">
      <c r="B73" s="280" t="s">
        <v>24</v>
      </c>
      <c r="C73" s="129" t="s">
        <v>95</v>
      </c>
      <c r="D73" s="129" t="s">
        <v>96</v>
      </c>
      <c r="E73" s="282" t="s">
        <v>97</v>
      </c>
      <c r="F73" s="253" t="s">
        <v>113</v>
      </c>
    </row>
    <row r="74" spans="1:36" ht="15" customHeight="1" x14ac:dyDescent="0.2">
      <c r="B74" s="281"/>
      <c r="C74" s="130" t="s">
        <v>99</v>
      </c>
      <c r="D74" s="130" t="s">
        <v>100</v>
      </c>
      <c r="E74" s="283"/>
      <c r="F74" s="254"/>
    </row>
    <row r="75" spans="1:36" ht="15" customHeight="1" x14ac:dyDescent="0.25">
      <c r="B75" s="284"/>
      <c r="C75" s="284"/>
      <c r="D75" s="11"/>
      <c r="E75" s="11"/>
    </row>
    <row r="76" spans="1:36" ht="15" customHeight="1" x14ac:dyDescent="0.25">
      <c r="B76" s="115" t="s">
        <v>106</v>
      </c>
      <c r="C76" s="116">
        <f>C49+C55+C61+C67</f>
        <v>247</v>
      </c>
      <c r="D76" s="131">
        <f>D49+D55+D61+D67</f>
        <v>247</v>
      </c>
      <c r="E76" s="117">
        <f>C76-D76</f>
        <v>0</v>
      </c>
      <c r="F76" s="144">
        <f>D76/C76</f>
        <v>1</v>
      </c>
      <c r="H76" s="154"/>
    </row>
    <row r="77" spans="1:36" x14ac:dyDescent="0.2">
      <c r="H77" s="154"/>
    </row>
    <row r="78" spans="1:36" x14ac:dyDescent="0.2">
      <c r="H78" s="154"/>
    </row>
    <row r="83" spans="8:8" x14ac:dyDescent="0.2">
      <c r="H83" s="154"/>
    </row>
  </sheetData>
  <autoFilter ref="B3:B34"/>
  <mergeCells count="125">
    <mergeCell ref="F52:F53"/>
    <mergeCell ref="E52:E53"/>
    <mergeCell ref="F46:F47"/>
    <mergeCell ref="E46:E47"/>
    <mergeCell ref="A34:E34"/>
    <mergeCell ref="U64:U65"/>
    <mergeCell ref="U58:U59"/>
    <mergeCell ref="U52:U53"/>
    <mergeCell ref="U46:U47"/>
    <mergeCell ref="S58:S59"/>
    <mergeCell ref="T58:T59"/>
    <mergeCell ref="M52:M53"/>
    <mergeCell ref="N52:N53"/>
    <mergeCell ref="O52:O53"/>
    <mergeCell ref="P52:P53"/>
    <mergeCell ref="Q52:Q53"/>
    <mergeCell ref="K52:L53"/>
    <mergeCell ref="I52:J53"/>
    <mergeCell ref="H52:H53"/>
    <mergeCell ref="G52:G53"/>
    <mergeCell ref="O64:O65"/>
    <mergeCell ref="N64:N65"/>
    <mergeCell ref="M64:M65"/>
    <mergeCell ref="O58:O59"/>
    <mergeCell ref="F73:F74"/>
    <mergeCell ref="K64:L65"/>
    <mergeCell ref="I64:J65"/>
    <mergeCell ref="H64:H65"/>
    <mergeCell ref="G64:G65"/>
    <mergeCell ref="F64:F65"/>
    <mergeCell ref="H58:H59"/>
    <mergeCell ref="G58:G59"/>
    <mergeCell ref="F58:F59"/>
    <mergeCell ref="I58:J59"/>
    <mergeCell ref="K58:L59"/>
    <mergeCell ref="B73:B74"/>
    <mergeCell ref="E73:E74"/>
    <mergeCell ref="B75:C75"/>
    <mergeCell ref="B66:C66"/>
    <mergeCell ref="B60:C60"/>
    <mergeCell ref="B64:B65"/>
    <mergeCell ref="E64:E65"/>
    <mergeCell ref="B54:C54"/>
    <mergeCell ref="B46:B47"/>
    <mergeCell ref="B58:B59"/>
    <mergeCell ref="B48:C48"/>
    <mergeCell ref="B52:B53"/>
    <mergeCell ref="E58:E59"/>
    <mergeCell ref="Z3:AA3"/>
    <mergeCell ref="Z35:AA35"/>
    <mergeCell ref="X46:Y47"/>
    <mergeCell ref="X3:Y3"/>
    <mergeCell ref="A1:C1"/>
    <mergeCell ref="A2:C2"/>
    <mergeCell ref="Q46:Q47"/>
    <mergeCell ref="P46:P47"/>
    <mergeCell ref="O46:O47"/>
    <mergeCell ref="N46:N47"/>
    <mergeCell ref="M46:M47"/>
    <mergeCell ref="K46:L47"/>
    <mergeCell ref="I46:J47"/>
    <mergeCell ref="H46:H47"/>
    <mergeCell ref="G46:G47"/>
    <mergeCell ref="I3:J3"/>
    <mergeCell ref="G3:H3"/>
    <mergeCell ref="F2:H2"/>
    <mergeCell ref="X64:Y65"/>
    <mergeCell ref="Z64:AA65"/>
    <mergeCell ref="AB64:AB65"/>
    <mergeCell ref="AC64:AC65"/>
    <mergeCell ref="AD64:AD65"/>
    <mergeCell ref="AI46:AI47"/>
    <mergeCell ref="X52:Y53"/>
    <mergeCell ref="Z52:AA53"/>
    <mergeCell ref="AB52:AB53"/>
    <mergeCell ref="AC52:AC53"/>
    <mergeCell ref="AD52:AD53"/>
    <mergeCell ref="AE52:AE53"/>
    <mergeCell ref="AF52:AF53"/>
    <mergeCell ref="AG52:AG53"/>
    <mergeCell ref="AH52:AH53"/>
    <mergeCell ref="AI52:AI53"/>
    <mergeCell ref="Z46:AA47"/>
    <mergeCell ref="AB46:AB47"/>
    <mergeCell ref="AC46:AC47"/>
    <mergeCell ref="AD46:AD47"/>
    <mergeCell ref="AE46:AE47"/>
    <mergeCell ref="AF46:AF47"/>
    <mergeCell ref="AG46:AG47"/>
    <mergeCell ref="AH46:AH47"/>
    <mergeCell ref="AJ64:AJ65"/>
    <mergeCell ref="T64:T65"/>
    <mergeCell ref="S64:S65"/>
    <mergeCell ref="R64:R65"/>
    <mergeCell ref="Q64:Q65"/>
    <mergeCell ref="P64:P65"/>
    <mergeCell ref="R58:R59"/>
    <mergeCell ref="Q58:Q59"/>
    <mergeCell ref="P58:P59"/>
    <mergeCell ref="AE58:AE59"/>
    <mergeCell ref="AF58:AF59"/>
    <mergeCell ref="AG58:AG59"/>
    <mergeCell ref="AH58:AH59"/>
    <mergeCell ref="AI58:AI59"/>
    <mergeCell ref="X58:Y59"/>
    <mergeCell ref="Z58:AA59"/>
    <mergeCell ref="AB58:AB59"/>
    <mergeCell ref="AC58:AC59"/>
    <mergeCell ref="AD58:AD59"/>
    <mergeCell ref="AE64:AE65"/>
    <mergeCell ref="AF64:AF65"/>
    <mergeCell ref="AG64:AG65"/>
    <mergeCell ref="AH64:AH65"/>
    <mergeCell ref="AI64:AI65"/>
    <mergeCell ref="N58:N59"/>
    <mergeCell ref="M58:M59"/>
    <mergeCell ref="T52:T53"/>
    <mergeCell ref="S52:S53"/>
    <mergeCell ref="R52:R53"/>
    <mergeCell ref="T46:T47"/>
    <mergeCell ref="S46:S47"/>
    <mergeCell ref="R46:R47"/>
    <mergeCell ref="AJ46:AJ47"/>
    <mergeCell ref="AJ52:AJ53"/>
    <mergeCell ref="AJ58:AJ59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4" sqref="G24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abSelected="1" zoomScaleNormal="100" workbookViewId="0">
      <selection activeCell="A24" sqref="A24:V28"/>
    </sheetView>
  </sheetViews>
  <sheetFormatPr defaultRowHeight="15" x14ac:dyDescent="0.25"/>
  <cols>
    <col min="1" max="1" width="3.7109375" style="20" customWidth="1"/>
    <col min="2" max="2" width="28.7109375" style="20" customWidth="1"/>
    <col min="3" max="4" width="3.5703125" style="20" customWidth="1"/>
    <col min="5" max="5" width="3.140625" style="20" customWidth="1"/>
    <col min="6" max="6" width="3.28515625" style="20" customWidth="1"/>
    <col min="7" max="7" width="3.7109375" style="20" customWidth="1"/>
    <col min="8" max="8" width="3.5703125" style="20" customWidth="1"/>
    <col min="9" max="9" width="4.140625" style="20" customWidth="1"/>
    <col min="10" max="11" width="3.85546875" style="20" customWidth="1"/>
    <col min="12" max="12" width="3.5703125" style="20" customWidth="1"/>
    <col min="13" max="14" width="3.7109375" style="20" customWidth="1"/>
    <col min="15" max="15" width="4.5703125" style="1" customWidth="1"/>
    <col min="16" max="16" width="4.85546875" style="20" hidden="1" customWidth="1"/>
    <col min="17" max="17" width="5" style="20" hidden="1" customWidth="1"/>
    <col min="18" max="19" width="4.7109375" style="20" hidden="1" customWidth="1"/>
    <col min="20" max="20" width="5.140625" style="20" hidden="1" customWidth="1"/>
    <col min="21" max="21" width="5.140625" style="1" hidden="1" customWidth="1"/>
    <col min="22" max="22" width="17.140625" style="20" hidden="1" customWidth="1"/>
    <col min="23" max="23" width="23.28515625" style="20" hidden="1" customWidth="1"/>
    <col min="25" max="25" width="10.7109375" customWidth="1"/>
    <col min="26" max="26" width="12.42578125" customWidth="1"/>
    <col min="27" max="27" width="13.28515625" customWidth="1"/>
    <col min="30" max="30" width="5.140625" customWidth="1"/>
  </cols>
  <sheetData>
    <row r="1" spans="1:30" ht="21" customHeight="1" x14ac:dyDescent="0.25">
      <c r="A1" s="296" t="s">
        <v>156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8"/>
      <c r="W1" s="217"/>
      <c r="X1" s="213"/>
    </row>
    <row r="2" spans="1:30" ht="28.5" customHeight="1" x14ac:dyDescent="0.25">
      <c r="A2" s="299"/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1"/>
      <c r="W2" s="191"/>
      <c r="X2" s="213"/>
      <c r="Y2" s="20"/>
      <c r="Z2" s="20"/>
      <c r="AA2" s="20"/>
      <c r="AB2" s="20"/>
      <c r="AC2" s="20"/>
      <c r="AD2" s="20"/>
    </row>
    <row r="3" spans="1:30" ht="28.5" customHeight="1" x14ac:dyDescent="0.25">
      <c r="A3" s="302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4"/>
      <c r="W3" s="192"/>
      <c r="X3" s="213"/>
      <c r="Y3" s="20"/>
      <c r="Z3" s="20"/>
      <c r="AA3" s="20"/>
      <c r="AB3" s="20"/>
      <c r="AC3" s="20"/>
      <c r="AD3" s="20"/>
    </row>
    <row r="4" spans="1:30" s="20" customFormat="1" ht="28.5" customHeight="1" x14ac:dyDescent="0.25">
      <c r="A4" s="291" t="s">
        <v>141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191"/>
      <c r="X4" s="213"/>
    </row>
    <row r="5" spans="1:30" s="20" customFormat="1" ht="28.5" customHeight="1" x14ac:dyDescent="0.25">
      <c r="A5" s="292" t="s">
        <v>142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4"/>
      <c r="W5" s="191"/>
      <c r="X5" s="213"/>
    </row>
    <row r="6" spans="1:30" s="20" customFormat="1" ht="28.5" customHeight="1" x14ac:dyDescent="0.25">
      <c r="A6" s="290" t="s">
        <v>145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191"/>
      <c r="X6" s="213"/>
    </row>
    <row r="7" spans="1:30" ht="68.25" customHeight="1" x14ac:dyDescent="0.25">
      <c r="A7" s="12" t="s">
        <v>66</v>
      </c>
      <c r="B7" s="12" t="s">
        <v>143</v>
      </c>
      <c r="C7" s="3" t="s">
        <v>144</v>
      </c>
      <c r="D7" s="3" t="s">
        <v>46</v>
      </c>
      <c r="E7" s="3" t="s">
        <v>27</v>
      </c>
      <c r="F7" s="3" t="s">
        <v>28</v>
      </c>
      <c r="G7" s="3" t="s">
        <v>29</v>
      </c>
      <c r="H7" s="3" t="s">
        <v>30</v>
      </c>
      <c r="I7" s="3" t="s">
        <v>31</v>
      </c>
      <c r="J7" s="3" t="s">
        <v>32</v>
      </c>
      <c r="K7" s="3" t="s">
        <v>33</v>
      </c>
      <c r="L7" s="3" t="s">
        <v>34</v>
      </c>
      <c r="M7" s="186" t="s">
        <v>35</v>
      </c>
      <c r="N7" s="3" t="s">
        <v>36</v>
      </c>
      <c r="O7" s="201" t="s">
        <v>37</v>
      </c>
      <c r="Q7"/>
      <c r="R7"/>
      <c r="S7"/>
      <c r="T7"/>
      <c r="U7"/>
      <c r="V7"/>
      <c r="W7"/>
    </row>
    <row r="8" spans="1:30" ht="21" customHeight="1" x14ac:dyDescent="0.25">
      <c r="A8" s="4">
        <v>1</v>
      </c>
      <c r="B8" s="5" t="s">
        <v>0</v>
      </c>
      <c r="C8" s="6">
        <v>1</v>
      </c>
      <c r="D8" s="4">
        <v>2</v>
      </c>
      <c r="E8" s="6">
        <v>3</v>
      </c>
      <c r="F8" s="6">
        <v>3</v>
      </c>
      <c r="G8" s="6">
        <v>3</v>
      </c>
      <c r="H8" s="4">
        <v>3</v>
      </c>
      <c r="I8" s="4">
        <v>1</v>
      </c>
      <c r="J8" s="4">
        <v>4</v>
      </c>
      <c r="K8" s="4">
        <v>3</v>
      </c>
      <c r="L8" s="4">
        <v>3</v>
      </c>
      <c r="M8" s="6">
        <v>3</v>
      </c>
      <c r="N8" s="6">
        <v>1</v>
      </c>
      <c r="O8" s="202">
        <f t="shared" ref="O8:O20" si="0">SUM(C8:N8)</f>
        <v>30</v>
      </c>
      <c r="Q8"/>
      <c r="R8"/>
      <c r="S8"/>
      <c r="T8"/>
      <c r="U8"/>
      <c r="V8"/>
      <c r="W8"/>
    </row>
    <row r="9" spans="1:30" ht="20.25" customHeight="1" x14ac:dyDescent="0.25">
      <c r="A9" s="4">
        <v>2</v>
      </c>
      <c r="B9" s="9" t="s">
        <v>4</v>
      </c>
      <c r="C9" s="7">
        <v>0</v>
      </c>
      <c r="D9" s="4">
        <v>1</v>
      </c>
      <c r="E9" s="7">
        <v>0</v>
      </c>
      <c r="F9" s="7">
        <v>1</v>
      </c>
      <c r="G9" s="7">
        <v>0</v>
      </c>
      <c r="H9" s="4">
        <v>1</v>
      </c>
      <c r="I9" s="4">
        <v>0</v>
      </c>
      <c r="J9" s="4">
        <v>1</v>
      </c>
      <c r="K9" s="4">
        <v>0</v>
      </c>
      <c r="L9" s="4">
        <v>1</v>
      </c>
      <c r="M9" s="6">
        <v>0</v>
      </c>
      <c r="N9" s="7">
        <v>1</v>
      </c>
      <c r="O9" s="202">
        <f t="shared" si="0"/>
        <v>6</v>
      </c>
      <c r="Q9"/>
      <c r="R9"/>
      <c r="S9"/>
      <c r="T9"/>
      <c r="U9"/>
      <c r="V9"/>
      <c r="W9"/>
    </row>
    <row r="10" spans="1:30" ht="18.75" customHeight="1" x14ac:dyDescent="0.25">
      <c r="A10" s="4">
        <v>3</v>
      </c>
      <c r="B10" s="10" t="s">
        <v>40</v>
      </c>
      <c r="C10" s="6">
        <v>1</v>
      </c>
      <c r="D10" s="4">
        <v>2</v>
      </c>
      <c r="E10" s="6">
        <v>3</v>
      </c>
      <c r="F10" s="6">
        <v>3</v>
      </c>
      <c r="G10" s="6">
        <v>3</v>
      </c>
      <c r="H10" s="4">
        <v>3</v>
      </c>
      <c r="I10" s="4">
        <v>1</v>
      </c>
      <c r="J10" s="4">
        <v>4</v>
      </c>
      <c r="K10" s="4">
        <v>3</v>
      </c>
      <c r="L10" s="4">
        <v>3</v>
      </c>
      <c r="M10" s="6">
        <v>3</v>
      </c>
      <c r="N10" s="6">
        <v>1</v>
      </c>
      <c r="O10" s="202">
        <f t="shared" si="0"/>
        <v>30</v>
      </c>
      <c r="Q10"/>
      <c r="R10"/>
      <c r="S10"/>
      <c r="T10"/>
      <c r="U10"/>
      <c r="V10"/>
      <c r="W10"/>
    </row>
    <row r="11" spans="1:30" ht="18.75" customHeight="1" x14ac:dyDescent="0.25">
      <c r="A11" s="8">
        <v>4</v>
      </c>
      <c r="B11" s="5" t="s">
        <v>7</v>
      </c>
      <c r="C11" s="6">
        <v>1</v>
      </c>
      <c r="D11" s="4">
        <v>2</v>
      </c>
      <c r="E11" s="6">
        <v>3</v>
      </c>
      <c r="F11" s="6">
        <v>4</v>
      </c>
      <c r="G11" s="6">
        <v>3</v>
      </c>
      <c r="H11" s="4">
        <v>4</v>
      </c>
      <c r="I11" s="4">
        <v>1</v>
      </c>
      <c r="J11" s="4">
        <v>3</v>
      </c>
      <c r="K11" s="4">
        <v>4</v>
      </c>
      <c r="L11" s="4">
        <v>3</v>
      </c>
      <c r="M11" s="6">
        <v>4</v>
      </c>
      <c r="N11" s="6">
        <v>1</v>
      </c>
      <c r="O11" s="202">
        <f t="shared" si="0"/>
        <v>33</v>
      </c>
      <c r="Q11"/>
      <c r="R11"/>
      <c r="S11"/>
      <c r="T11"/>
      <c r="U11"/>
      <c r="V11"/>
      <c r="W11"/>
    </row>
    <row r="12" spans="1:30" ht="19.5" customHeight="1" x14ac:dyDescent="0.25">
      <c r="A12" s="8">
        <v>5</v>
      </c>
      <c r="B12" s="5" t="s">
        <v>8</v>
      </c>
      <c r="C12" s="6">
        <v>1</v>
      </c>
      <c r="D12" s="4">
        <v>2</v>
      </c>
      <c r="E12" s="6">
        <v>3</v>
      </c>
      <c r="F12" s="6">
        <v>3</v>
      </c>
      <c r="G12" s="6">
        <v>3</v>
      </c>
      <c r="H12" s="4">
        <v>3</v>
      </c>
      <c r="I12" s="4">
        <v>1</v>
      </c>
      <c r="J12" s="4">
        <v>3</v>
      </c>
      <c r="K12" s="4">
        <v>3</v>
      </c>
      <c r="L12" s="4">
        <v>3</v>
      </c>
      <c r="M12" s="6">
        <v>3</v>
      </c>
      <c r="N12" s="6">
        <v>1</v>
      </c>
      <c r="O12" s="202">
        <f t="shared" si="0"/>
        <v>29</v>
      </c>
      <c r="Q12" s="15"/>
      <c r="R12" s="14"/>
      <c r="S12" s="16"/>
      <c r="T12" s="14"/>
      <c r="U12" s="14"/>
      <c r="V12" s="14"/>
      <c r="W12" s="14"/>
    </row>
    <row r="13" spans="1:30" ht="21" customHeight="1" x14ac:dyDescent="0.25">
      <c r="A13" s="4">
        <v>6</v>
      </c>
      <c r="B13" s="5" t="s">
        <v>9</v>
      </c>
      <c r="C13" s="6">
        <v>1</v>
      </c>
      <c r="D13" s="4">
        <v>2</v>
      </c>
      <c r="E13" s="6">
        <v>3</v>
      </c>
      <c r="F13" s="6">
        <v>4</v>
      </c>
      <c r="G13" s="6">
        <v>3</v>
      </c>
      <c r="H13" s="4">
        <v>3</v>
      </c>
      <c r="I13" s="4">
        <v>1</v>
      </c>
      <c r="J13" s="4">
        <v>3</v>
      </c>
      <c r="K13" s="4">
        <v>4</v>
      </c>
      <c r="L13" s="4">
        <v>3</v>
      </c>
      <c r="M13" s="6">
        <v>3</v>
      </c>
      <c r="N13" s="6">
        <v>1</v>
      </c>
      <c r="O13" s="202">
        <f t="shared" si="0"/>
        <v>31</v>
      </c>
      <c r="Q13"/>
      <c r="R13"/>
      <c r="S13"/>
      <c r="T13"/>
      <c r="U13"/>
      <c r="V13"/>
      <c r="W13"/>
    </row>
    <row r="14" spans="1:30" ht="20.25" customHeight="1" x14ac:dyDescent="0.25">
      <c r="A14" s="4">
        <v>7</v>
      </c>
      <c r="B14" s="5" t="s">
        <v>43</v>
      </c>
      <c r="C14" s="6">
        <v>1</v>
      </c>
      <c r="D14" s="4">
        <v>2</v>
      </c>
      <c r="E14" s="6">
        <v>3</v>
      </c>
      <c r="F14" s="6">
        <v>4</v>
      </c>
      <c r="G14" s="6">
        <v>3</v>
      </c>
      <c r="H14" s="4">
        <v>3</v>
      </c>
      <c r="I14" s="4">
        <v>1</v>
      </c>
      <c r="J14" s="4">
        <v>3</v>
      </c>
      <c r="K14" s="4">
        <v>4</v>
      </c>
      <c r="L14" s="4">
        <v>3</v>
      </c>
      <c r="M14" s="6">
        <v>3</v>
      </c>
      <c r="N14" s="6">
        <v>1</v>
      </c>
      <c r="O14" s="202">
        <f t="shared" si="0"/>
        <v>31</v>
      </c>
      <c r="Q14"/>
      <c r="R14"/>
      <c r="S14"/>
      <c r="T14"/>
      <c r="U14"/>
      <c r="V14"/>
      <c r="W14"/>
    </row>
    <row r="15" spans="1:30" ht="22.5" customHeight="1" x14ac:dyDescent="0.25">
      <c r="A15" s="4">
        <v>8</v>
      </c>
      <c r="B15" s="5" t="s">
        <v>12</v>
      </c>
      <c r="C15" s="6">
        <v>1</v>
      </c>
      <c r="D15" s="4">
        <v>2</v>
      </c>
      <c r="E15" s="6">
        <v>4</v>
      </c>
      <c r="F15" s="6">
        <v>3</v>
      </c>
      <c r="G15" s="6">
        <v>4</v>
      </c>
      <c r="H15" s="4">
        <v>3</v>
      </c>
      <c r="I15" s="4">
        <v>1</v>
      </c>
      <c r="J15" s="4">
        <v>4</v>
      </c>
      <c r="K15" s="4">
        <v>3</v>
      </c>
      <c r="L15" s="4">
        <v>4</v>
      </c>
      <c r="M15" s="6">
        <v>3</v>
      </c>
      <c r="N15" s="6">
        <v>1</v>
      </c>
      <c r="O15" s="202">
        <f t="shared" si="0"/>
        <v>33</v>
      </c>
      <c r="Q15"/>
      <c r="R15"/>
      <c r="S15"/>
      <c r="T15"/>
      <c r="U15"/>
      <c r="V15"/>
      <c r="W15"/>
    </row>
    <row r="16" spans="1:30" ht="17.25" customHeight="1" x14ac:dyDescent="0.25">
      <c r="A16" s="8">
        <v>9</v>
      </c>
      <c r="B16" s="5" t="s">
        <v>47</v>
      </c>
      <c r="C16" s="6">
        <v>0</v>
      </c>
      <c r="D16" s="4">
        <v>1</v>
      </c>
      <c r="E16" s="6">
        <v>0</v>
      </c>
      <c r="F16" s="6">
        <v>1</v>
      </c>
      <c r="G16" s="6">
        <v>0</v>
      </c>
      <c r="H16" s="4">
        <v>1</v>
      </c>
      <c r="I16" s="4">
        <v>0</v>
      </c>
      <c r="J16" s="4">
        <v>1</v>
      </c>
      <c r="K16" s="4">
        <v>0</v>
      </c>
      <c r="L16" s="4">
        <v>1</v>
      </c>
      <c r="M16" s="6">
        <v>0</v>
      </c>
      <c r="N16" s="6">
        <v>1</v>
      </c>
      <c r="O16" s="202">
        <f t="shared" si="0"/>
        <v>6</v>
      </c>
      <c r="Q16"/>
      <c r="R16"/>
      <c r="S16"/>
      <c r="T16"/>
      <c r="U16"/>
      <c r="V16"/>
      <c r="W16"/>
    </row>
    <row r="17" spans="1:24" s="1" customFormat="1" ht="17.25" customHeight="1" x14ac:dyDescent="0.25">
      <c r="A17" s="4">
        <v>10</v>
      </c>
      <c r="B17" s="5" t="s">
        <v>14</v>
      </c>
      <c r="C17" s="6">
        <v>1</v>
      </c>
      <c r="D17" s="4">
        <v>2</v>
      </c>
      <c r="E17" s="6">
        <v>3</v>
      </c>
      <c r="F17" s="6">
        <v>4</v>
      </c>
      <c r="G17" s="6">
        <v>3</v>
      </c>
      <c r="H17" s="4">
        <v>3</v>
      </c>
      <c r="I17" s="4">
        <v>1</v>
      </c>
      <c r="J17" s="4">
        <v>3</v>
      </c>
      <c r="K17" s="4">
        <v>3</v>
      </c>
      <c r="L17" s="4">
        <v>3</v>
      </c>
      <c r="M17" s="6">
        <v>3</v>
      </c>
      <c r="N17" s="6">
        <v>1</v>
      </c>
      <c r="O17" s="202">
        <f t="shared" si="0"/>
        <v>30</v>
      </c>
    </row>
    <row r="18" spans="1:24" ht="15.75" customHeight="1" x14ac:dyDescent="0.25">
      <c r="A18" s="4">
        <v>11</v>
      </c>
      <c r="B18" s="5" t="s">
        <v>139</v>
      </c>
      <c r="C18" s="6">
        <v>1</v>
      </c>
      <c r="D18" s="4">
        <v>2</v>
      </c>
      <c r="E18" s="6">
        <v>3</v>
      </c>
      <c r="F18" s="6">
        <v>3</v>
      </c>
      <c r="G18" s="6">
        <v>3</v>
      </c>
      <c r="H18" s="4">
        <v>3</v>
      </c>
      <c r="I18" s="4">
        <v>1</v>
      </c>
      <c r="J18" s="4">
        <v>3</v>
      </c>
      <c r="K18" s="4">
        <v>3</v>
      </c>
      <c r="L18" s="4">
        <v>3</v>
      </c>
      <c r="M18" s="6">
        <v>3</v>
      </c>
      <c r="N18" s="6">
        <v>1</v>
      </c>
      <c r="O18" s="202">
        <f t="shared" si="0"/>
        <v>29</v>
      </c>
      <c r="Q18"/>
      <c r="R18"/>
      <c r="S18"/>
      <c r="T18"/>
      <c r="U18"/>
      <c r="V18"/>
      <c r="W18"/>
    </row>
    <row r="19" spans="1:24" ht="17.25" customHeight="1" x14ac:dyDescent="0.25">
      <c r="A19" s="4">
        <v>12</v>
      </c>
      <c r="B19" s="5" t="s">
        <v>124</v>
      </c>
      <c r="C19" s="6">
        <v>1</v>
      </c>
      <c r="D19" s="4">
        <v>0</v>
      </c>
      <c r="E19" s="6">
        <v>1</v>
      </c>
      <c r="F19" s="6">
        <v>0</v>
      </c>
      <c r="G19" s="6">
        <v>1</v>
      </c>
      <c r="H19" s="4">
        <v>0</v>
      </c>
      <c r="I19" s="4">
        <v>1</v>
      </c>
      <c r="J19" s="4">
        <v>0</v>
      </c>
      <c r="K19" s="4">
        <v>1</v>
      </c>
      <c r="L19" s="4">
        <v>0</v>
      </c>
      <c r="M19" s="6">
        <v>1</v>
      </c>
      <c r="N19" s="6">
        <v>0</v>
      </c>
      <c r="O19" s="202">
        <f t="shared" si="0"/>
        <v>6</v>
      </c>
      <c r="Q19"/>
      <c r="R19"/>
      <c r="S19"/>
      <c r="T19"/>
      <c r="U19"/>
      <c r="V19"/>
      <c r="W19"/>
    </row>
    <row r="20" spans="1:24" ht="18.75" customHeight="1" x14ac:dyDescent="0.25">
      <c r="A20" s="4">
        <v>13</v>
      </c>
      <c r="B20" s="5" t="s">
        <v>6</v>
      </c>
      <c r="C20" s="6">
        <v>1</v>
      </c>
      <c r="D20" s="4">
        <v>2</v>
      </c>
      <c r="E20" s="6">
        <v>3</v>
      </c>
      <c r="F20" s="6">
        <v>4</v>
      </c>
      <c r="G20" s="6">
        <v>3</v>
      </c>
      <c r="H20" s="4">
        <v>3</v>
      </c>
      <c r="I20" s="4">
        <v>1</v>
      </c>
      <c r="J20" s="4">
        <v>4</v>
      </c>
      <c r="K20" s="4">
        <v>3</v>
      </c>
      <c r="L20" s="4">
        <v>3</v>
      </c>
      <c r="M20" s="6">
        <v>3</v>
      </c>
      <c r="N20" s="6">
        <v>1</v>
      </c>
      <c r="O20" s="202">
        <f t="shared" si="0"/>
        <v>31</v>
      </c>
      <c r="Q20"/>
      <c r="R20"/>
      <c r="S20"/>
      <c r="T20"/>
      <c r="U20"/>
      <c r="V20"/>
      <c r="W20"/>
    </row>
    <row r="21" spans="1:24" s="1" customFormat="1" ht="20.25" customHeight="1" x14ac:dyDescent="0.25">
      <c r="A21" s="4">
        <v>14</v>
      </c>
      <c r="B21" s="5" t="s">
        <v>21</v>
      </c>
      <c r="C21" s="6">
        <v>1</v>
      </c>
      <c r="D21" s="4">
        <v>2</v>
      </c>
      <c r="E21" s="6">
        <v>3</v>
      </c>
      <c r="F21" s="6">
        <v>4</v>
      </c>
      <c r="G21" s="6">
        <v>3</v>
      </c>
      <c r="H21" s="4">
        <v>3</v>
      </c>
      <c r="I21" s="4">
        <v>1</v>
      </c>
      <c r="J21" s="4">
        <v>3</v>
      </c>
      <c r="K21" s="4">
        <v>3</v>
      </c>
      <c r="L21" s="4">
        <v>4</v>
      </c>
      <c r="M21" s="6">
        <v>3</v>
      </c>
      <c r="N21" s="6">
        <v>1</v>
      </c>
      <c r="O21" s="202">
        <f>SUM(C21:N21)</f>
        <v>31</v>
      </c>
    </row>
    <row r="22" spans="1:24" ht="20.25" customHeight="1" x14ac:dyDescent="0.25">
      <c r="A22" s="4">
        <v>15</v>
      </c>
      <c r="B22" s="5" t="s">
        <v>26</v>
      </c>
      <c r="C22" s="6">
        <v>1</v>
      </c>
      <c r="D22" s="4">
        <v>1</v>
      </c>
      <c r="E22" s="6">
        <v>1</v>
      </c>
      <c r="F22" s="6">
        <v>1</v>
      </c>
      <c r="G22" s="6">
        <v>1</v>
      </c>
      <c r="H22" s="4">
        <v>1</v>
      </c>
      <c r="I22" s="4">
        <v>1</v>
      </c>
      <c r="J22" s="4">
        <v>1</v>
      </c>
      <c r="K22" s="4">
        <v>1</v>
      </c>
      <c r="L22" s="4">
        <v>1</v>
      </c>
      <c r="M22" s="6">
        <v>1</v>
      </c>
      <c r="N22" s="6">
        <v>1</v>
      </c>
      <c r="O22" s="202">
        <f>SUM(C22:N22)</f>
        <v>12</v>
      </c>
      <c r="Q22"/>
      <c r="R22"/>
      <c r="S22"/>
      <c r="T22"/>
      <c r="U22"/>
      <c r="V22"/>
      <c r="W22"/>
    </row>
    <row r="23" spans="1:24" ht="18.75" customHeight="1" x14ac:dyDescent="0.25">
      <c r="A23" s="188"/>
      <c r="B23" s="187" t="s">
        <v>24</v>
      </c>
      <c r="C23" s="190">
        <f>SUM(C8:C22)</f>
        <v>13</v>
      </c>
      <c r="D23" s="190">
        <f t="shared" ref="D23:J23" si="1">SUM(D8:D22)</f>
        <v>25</v>
      </c>
      <c r="E23" s="190">
        <f t="shared" si="1"/>
        <v>36</v>
      </c>
      <c r="F23" s="190">
        <f t="shared" si="1"/>
        <v>42</v>
      </c>
      <c r="G23" s="190">
        <f t="shared" si="1"/>
        <v>36</v>
      </c>
      <c r="H23" s="190">
        <f t="shared" si="1"/>
        <v>37</v>
      </c>
      <c r="I23" s="190">
        <f t="shared" si="1"/>
        <v>13</v>
      </c>
      <c r="J23" s="190">
        <f t="shared" si="1"/>
        <v>40</v>
      </c>
      <c r="K23" s="190">
        <f t="shared" ref="K23:N23" si="2">SUM(K8:K22)</f>
        <v>38</v>
      </c>
      <c r="L23" s="190">
        <f t="shared" si="2"/>
        <v>38</v>
      </c>
      <c r="M23" s="190">
        <f t="shared" si="2"/>
        <v>36</v>
      </c>
      <c r="N23" s="190">
        <f t="shared" si="2"/>
        <v>14</v>
      </c>
      <c r="O23" s="196">
        <v>368</v>
      </c>
      <c r="Q23"/>
      <c r="R23"/>
      <c r="S23"/>
      <c r="T23"/>
      <c r="U23"/>
      <c r="V23"/>
      <c r="W23"/>
    </row>
    <row r="24" spans="1:24" ht="18" customHeight="1" x14ac:dyDescent="0.25">
      <c r="A24" s="295" t="s">
        <v>147</v>
      </c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5"/>
      <c r="R24" s="295"/>
      <c r="S24" s="295"/>
      <c r="T24" s="295"/>
      <c r="U24" s="295"/>
      <c r="V24" s="295"/>
      <c r="X24" s="213"/>
    </row>
    <row r="25" spans="1:24" ht="3" hidden="1" customHeight="1" thickBot="1" x14ac:dyDescent="0.3">
      <c r="A25" s="295"/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95"/>
      <c r="U25" s="295"/>
      <c r="V25" s="295"/>
      <c r="X25" s="213"/>
    </row>
    <row r="26" spans="1:24" ht="0.75" hidden="1" customHeight="1" x14ac:dyDescent="0.25">
      <c r="A26" s="295"/>
      <c r="B26" s="295"/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  <c r="N26" s="295"/>
      <c r="O26" s="295"/>
      <c r="P26" s="295"/>
      <c r="Q26" s="295"/>
      <c r="R26" s="295"/>
      <c r="S26" s="295"/>
      <c r="T26" s="295"/>
      <c r="U26" s="295"/>
      <c r="V26" s="295"/>
      <c r="X26" s="213"/>
    </row>
    <row r="27" spans="1:24" ht="18" hidden="1" customHeight="1" thickBot="1" x14ac:dyDescent="0.3">
      <c r="A27" s="295"/>
      <c r="B27" s="295"/>
      <c r="C27" s="295"/>
      <c r="D27" s="295"/>
      <c r="E27" s="295"/>
      <c r="F27" s="295"/>
      <c r="G27" s="295"/>
      <c r="H27" s="295"/>
      <c r="I27" s="295"/>
      <c r="J27" s="295"/>
      <c r="K27" s="295"/>
      <c r="L27" s="295"/>
      <c r="M27" s="295"/>
      <c r="N27" s="295"/>
      <c r="O27" s="295"/>
      <c r="P27" s="295"/>
      <c r="Q27" s="295"/>
      <c r="R27" s="295"/>
      <c r="S27" s="295"/>
      <c r="T27" s="295"/>
      <c r="U27" s="295"/>
      <c r="V27" s="295"/>
      <c r="X27" s="213"/>
    </row>
    <row r="28" spans="1:24" ht="26.25" customHeight="1" x14ac:dyDescent="0.25">
      <c r="A28" s="295"/>
      <c r="B28" s="295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5"/>
      <c r="O28" s="295"/>
      <c r="P28" s="295"/>
      <c r="Q28" s="295"/>
      <c r="R28" s="295"/>
      <c r="S28" s="295"/>
      <c r="T28" s="295"/>
      <c r="U28" s="295"/>
      <c r="V28" s="295"/>
      <c r="X28" s="213"/>
    </row>
    <row r="29" spans="1:24" x14ac:dyDescent="0.25">
      <c r="A29" s="11"/>
      <c r="K29" s="1"/>
      <c r="O29" s="20"/>
      <c r="U29" s="20"/>
    </row>
    <row r="30" spans="1:24" x14ac:dyDescent="0.25">
      <c r="A30" s="2"/>
      <c r="K30" s="1"/>
      <c r="O30" s="20"/>
      <c r="U30" s="20"/>
    </row>
    <row r="31" spans="1:24" x14ac:dyDescent="0.25">
      <c r="K31" s="1"/>
      <c r="O31" s="20"/>
      <c r="U31" s="20"/>
    </row>
  </sheetData>
  <mergeCells count="5">
    <mergeCell ref="A6:V6"/>
    <mergeCell ref="A4:V4"/>
    <mergeCell ref="A5:V5"/>
    <mergeCell ref="A24:V28"/>
    <mergeCell ref="A1:V3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2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42"/>
  <sheetViews>
    <sheetView topLeftCell="A9" workbookViewId="0">
      <selection activeCell="U36" sqref="U36"/>
    </sheetView>
  </sheetViews>
  <sheetFormatPr defaultRowHeight="15" x14ac:dyDescent="0.25"/>
  <cols>
    <col min="1" max="1" width="4" customWidth="1"/>
    <col min="2" max="2" width="37.5703125" customWidth="1"/>
    <col min="3" max="3" width="3" customWidth="1"/>
    <col min="4" max="4" width="3.42578125" customWidth="1"/>
    <col min="5" max="5" width="3" customWidth="1"/>
    <col min="6" max="6" width="3.28515625" customWidth="1"/>
    <col min="7" max="7" width="3.140625" customWidth="1"/>
    <col min="8" max="9" width="3.28515625" style="200" customWidth="1"/>
    <col min="10" max="11" width="3.42578125" style="200" customWidth="1"/>
    <col min="12" max="12" width="3.7109375" style="200" customWidth="1"/>
    <col min="13" max="13" width="3.42578125" style="200" customWidth="1"/>
    <col min="14" max="14" width="3.5703125" style="11" customWidth="1"/>
    <col min="15" max="15" width="5.42578125" customWidth="1"/>
    <col min="16" max="16" width="9.140625" hidden="1" customWidth="1"/>
    <col min="17" max="17" width="13.85546875" hidden="1" customWidth="1"/>
    <col min="18" max="18" width="7.140625" hidden="1" customWidth="1"/>
    <col min="19" max="19" width="14.5703125" hidden="1" customWidth="1"/>
    <col min="20" max="23" width="9.140625" customWidth="1"/>
  </cols>
  <sheetData>
    <row r="1" spans="1:26" s="20" customFormat="1" ht="70.5" customHeight="1" x14ac:dyDescent="0.25">
      <c r="A1" s="317" t="s">
        <v>140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9"/>
    </row>
    <row r="2" spans="1:26" ht="21" customHeight="1" x14ac:dyDescent="0.25">
      <c r="A2" s="308" t="s">
        <v>44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10"/>
    </row>
    <row r="3" spans="1:26" ht="18" customHeight="1" x14ac:dyDescent="0.25">
      <c r="A3" s="311" t="s">
        <v>45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3"/>
    </row>
    <row r="4" spans="1:26" ht="19.5" customHeight="1" x14ac:dyDescent="0.25">
      <c r="A4" s="314" t="s">
        <v>146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6"/>
    </row>
    <row r="5" spans="1:26" ht="59.25" customHeight="1" x14ac:dyDescent="0.25">
      <c r="A5" s="12" t="s">
        <v>69</v>
      </c>
      <c r="B5" s="12" t="s">
        <v>70</v>
      </c>
      <c r="C5" s="3" t="s">
        <v>33</v>
      </c>
      <c r="D5" s="3" t="s">
        <v>34</v>
      </c>
      <c r="E5" s="186" t="s">
        <v>35</v>
      </c>
      <c r="F5" s="3" t="s">
        <v>36</v>
      </c>
      <c r="G5" s="3" t="s">
        <v>144</v>
      </c>
      <c r="H5" s="3" t="s">
        <v>46</v>
      </c>
      <c r="I5" s="3" t="s">
        <v>27</v>
      </c>
      <c r="J5" s="3" t="s">
        <v>28</v>
      </c>
      <c r="K5" s="3" t="s">
        <v>29</v>
      </c>
      <c r="L5" s="3" t="s">
        <v>30</v>
      </c>
      <c r="M5" s="3" t="s">
        <v>31</v>
      </c>
      <c r="N5" s="3" t="s">
        <v>32</v>
      </c>
      <c r="O5" s="201" t="s">
        <v>37</v>
      </c>
      <c r="T5" s="1"/>
      <c r="U5" s="210"/>
      <c r="V5" s="1"/>
      <c r="W5" s="1"/>
      <c r="X5" s="1"/>
      <c r="Y5" s="1"/>
      <c r="Z5" s="1"/>
    </row>
    <row r="6" spans="1:26" ht="17.25" customHeight="1" x14ac:dyDescent="0.25">
      <c r="A6" s="8">
        <v>1</v>
      </c>
      <c r="B6" s="9" t="s">
        <v>1</v>
      </c>
      <c r="C6" s="6">
        <v>2</v>
      </c>
      <c r="D6" s="6">
        <v>3</v>
      </c>
      <c r="E6" s="6">
        <v>3</v>
      </c>
      <c r="F6" s="7">
        <v>1</v>
      </c>
      <c r="G6" s="7">
        <v>1</v>
      </c>
      <c r="H6" s="6">
        <v>1</v>
      </c>
      <c r="I6" s="6">
        <v>2</v>
      </c>
      <c r="J6" s="6">
        <v>2</v>
      </c>
      <c r="K6" s="6">
        <v>1</v>
      </c>
      <c r="L6" s="6">
        <v>2</v>
      </c>
      <c r="M6" s="6">
        <v>1</v>
      </c>
      <c r="N6" s="6">
        <v>2</v>
      </c>
      <c r="O6" s="202">
        <f t="shared" ref="O6:O38" si="0">SUM(C6:N6)</f>
        <v>21</v>
      </c>
      <c r="Q6" s="1"/>
      <c r="R6" s="1"/>
      <c r="S6" s="1"/>
      <c r="U6" s="211"/>
    </row>
    <row r="7" spans="1:26" s="1" customFormat="1" ht="17.25" customHeight="1" x14ac:dyDescent="0.25">
      <c r="A7" s="4">
        <v>2</v>
      </c>
      <c r="B7" s="9" t="s">
        <v>2</v>
      </c>
      <c r="C7" s="6">
        <v>1</v>
      </c>
      <c r="D7" s="6">
        <v>2</v>
      </c>
      <c r="E7" s="6">
        <v>3</v>
      </c>
      <c r="F7" s="7">
        <v>2</v>
      </c>
      <c r="G7" s="7">
        <v>1</v>
      </c>
      <c r="H7" s="6">
        <v>1</v>
      </c>
      <c r="I7" s="6">
        <v>2</v>
      </c>
      <c r="J7" s="6">
        <v>1</v>
      </c>
      <c r="K7" s="6">
        <v>2</v>
      </c>
      <c r="L7" s="6">
        <v>2</v>
      </c>
      <c r="M7" s="6">
        <v>1</v>
      </c>
      <c r="N7" s="6">
        <v>1</v>
      </c>
      <c r="O7" s="202">
        <f t="shared" si="0"/>
        <v>19</v>
      </c>
      <c r="Q7"/>
      <c r="R7"/>
      <c r="S7"/>
      <c r="T7"/>
      <c r="U7" s="211"/>
      <c r="V7"/>
      <c r="W7"/>
      <c r="X7"/>
      <c r="Y7"/>
      <c r="Z7"/>
    </row>
    <row r="8" spans="1:26" s="1" customFormat="1" ht="18" customHeight="1" x14ac:dyDescent="0.25">
      <c r="A8" s="8">
        <v>3</v>
      </c>
      <c r="B8" s="9" t="s">
        <v>41</v>
      </c>
      <c r="C8" s="6">
        <v>2</v>
      </c>
      <c r="D8" s="6">
        <v>1</v>
      </c>
      <c r="E8" s="6">
        <v>3</v>
      </c>
      <c r="F8" s="7">
        <v>3</v>
      </c>
      <c r="G8" s="7">
        <v>1</v>
      </c>
      <c r="H8" s="6">
        <v>1</v>
      </c>
      <c r="I8" s="6">
        <v>2</v>
      </c>
      <c r="J8" s="6">
        <v>2</v>
      </c>
      <c r="K8" s="6">
        <v>2</v>
      </c>
      <c r="L8" s="6">
        <v>1</v>
      </c>
      <c r="M8" s="6">
        <v>1</v>
      </c>
      <c r="N8" s="6">
        <v>2</v>
      </c>
      <c r="O8" s="202">
        <f t="shared" si="0"/>
        <v>21</v>
      </c>
      <c r="Q8"/>
      <c r="R8"/>
      <c r="S8"/>
      <c r="T8"/>
      <c r="U8" s="211"/>
      <c r="V8"/>
      <c r="W8"/>
      <c r="X8"/>
      <c r="Y8"/>
      <c r="Z8"/>
    </row>
    <row r="9" spans="1:26" s="1" customFormat="1" ht="18" customHeight="1" x14ac:dyDescent="0.25">
      <c r="A9" s="4">
        <v>4</v>
      </c>
      <c r="B9" s="5" t="s">
        <v>3</v>
      </c>
      <c r="C9" s="7">
        <v>2</v>
      </c>
      <c r="D9" s="7">
        <v>2</v>
      </c>
      <c r="E9" s="7">
        <v>3</v>
      </c>
      <c r="F9" s="7">
        <v>1</v>
      </c>
      <c r="G9" s="7">
        <v>1</v>
      </c>
      <c r="H9" s="7">
        <v>1</v>
      </c>
      <c r="I9" s="7">
        <v>2</v>
      </c>
      <c r="J9" s="7">
        <v>2</v>
      </c>
      <c r="K9" s="7">
        <v>2</v>
      </c>
      <c r="L9" s="7">
        <v>1</v>
      </c>
      <c r="M9" s="6">
        <v>1</v>
      </c>
      <c r="N9" s="7">
        <v>2</v>
      </c>
      <c r="O9" s="202">
        <f t="shared" si="0"/>
        <v>20</v>
      </c>
      <c r="Q9"/>
      <c r="R9"/>
      <c r="S9"/>
      <c r="T9"/>
      <c r="U9" s="211"/>
      <c r="V9"/>
      <c r="W9"/>
      <c r="X9"/>
      <c r="Y9"/>
      <c r="Z9"/>
    </row>
    <row r="10" spans="1:26" s="1" customFormat="1" ht="18" customHeight="1" x14ac:dyDescent="0.25">
      <c r="A10" s="8">
        <v>5</v>
      </c>
      <c r="B10" s="5" t="s">
        <v>5</v>
      </c>
      <c r="C10" s="6">
        <v>2</v>
      </c>
      <c r="D10" s="6">
        <v>2</v>
      </c>
      <c r="E10" s="6">
        <v>2</v>
      </c>
      <c r="F10" s="7">
        <v>1</v>
      </c>
      <c r="G10" s="7">
        <v>1</v>
      </c>
      <c r="H10" s="6">
        <v>1</v>
      </c>
      <c r="I10" s="6">
        <v>2</v>
      </c>
      <c r="J10" s="6">
        <v>2</v>
      </c>
      <c r="K10" s="6">
        <v>2</v>
      </c>
      <c r="L10" s="6">
        <v>2</v>
      </c>
      <c r="M10" s="6">
        <v>1</v>
      </c>
      <c r="N10" s="6">
        <v>2</v>
      </c>
      <c r="O10" s="202">
        <f t="shared" si="0"/>
        <v>20</v>
      </c>
      <c r="U10" s="211"/>
    </row>
    <row r="11" spans="1:26" ht="18" customHeight="1" x14ac:dyDescent="0.25">
      <c r="A11" s="4">
        <v>6</v>
      </c>
      <c r="B11" s="9" t="s">
        <v>4</v>
      </c>
      <c r="C11" s="6">
        <v>3</v>
      </c>
      <c r="D11" s="6">
        <v>2</v>
      </c>
      <c r="E11" s="6">
        <v>2</v>
      </c>
      <c r="F11" s="7">
        <v>1</v>
      </c>
      <c r="G11" s="7">
        <v>1</v>
      </c>
      <c r="H11" s="6">
        <v>2</v>
      </c>
      <c r="I11" s="6">
        <v>2</v>
      </c>
      <c r="J11" s="6">
        <v>1</v>
      </c>
      <c r="K11" s="6">
        <v>2</v>
      </c>
      <c r="L11" s="6">
        <v>1</v>
      </c>
      <c r="M11" s="6">
        <v>1</v>
      </c>
      <c r="N11" s="6">
        <v>1</v>
      </c>
      <c r="O11" s="202">
        <f t="shared" si="0"/>
        <v>19</v>
      </c>
      <c r="T11" s="1"/>
      <c r="U11" s="211"/>
      <c r="V11" s="1"/>
      <c r="W11" s="1"/>
      <c r="X11" s="1"/>
      <c r="Y11" s="1"/>
      <c r="Z11" s="1"/>
    </row>
    <row r="12" spans="1:26" ht="18" customHeight="1" x14ac:dyDescent="0.25">
      <c r="A12" s="8">
        <v>7</v>
      </c>
      <c r="B12" s="9" t="s">
        <v>20</v>
      </c>
      <c r="C12" s="7">
        <v>2</v>
      </c>
      <c r="D12" s="7">
        <v>2</v>
      </c>
      <c r="E12" s="7">
        <v>2</v>
      </c>
      <c r="F12" s="7">
        <v>1</v>
      </c>
      <c r="G12" s="7">
        <v>1</v>
      </c>
      <c r="H12" s="7">
        <v>2</v>
      </c>
      <c r="I12" s="6">
        <v>2</v>
      </c>
      <c r="J12" s="7">
        <v>1</v>
      </c>
      <c r="K12" s="7">
        <v>2</v>
      </c>
      <c r="L12" s="7">
        <v>1</v>
      </c>
      <c r="M12" s="6">
        <v>1</v>
      </c>
      <c r="N12" s="7">
        <v>1</v>
      </c>
      <c r="O12" s="202">
        <f t="shared" si="0"/>
        <v>18</v>
      </c>
      <c r="Q12" s="1"/>
      <c r="R12" s="1"/>
      <c r="S12" s="1"/>
      <c r="U12" s="211"/>
    </row>
    <row r="13" spans="1:26" s="1" customFormat="1" ht="18" customHeight="1" x14ac:dyDescent="0.25">
      <c r="A13" s="4">
        <v>8</v>
      </c>
      <c r="B13" s="10" t="s">
        <v>38</v>
      </c>
      <c r="C13" s="6">
        <v>3</v>
      </c>
      <c r="D13" s="6">
        <v>2</v>
      </c>
      <c r="E13" s="6">
        <v>3</v>
      </c>
      <c r="F13" s="7">
        <v>1</v>
      </c>
      <c r="G13" s="7">
        <v>1</v>
      </c>
      <c r="H13" s="6">
        <v>2</v>
      </c>
      <c r="I13" s="6">
        <v>2</v>
      </c>
      <c r="J13" s="6">
        <v>2</v>
      </c>
      <c r="K13" s="6">
        <v>1</v>
      </c>
      <c r="L13" s="6">
        <v>1</v>
      </c>
      <c r="M13" s="6">
        <v>1</v>
      </c>
      <c r="N13" s="6">
        <v>1</v>
      </c>
      <c r="O13" s="202">
        <f t="shared" si="0"/>
        <v>20</v>
      </c>
      <c r="T13"/>
      <c r="U13" s="211"/>
      <c r="V13"/>
      <c r="W13"/>
      <c r="X13"/>
      <c r="Y13"/>
      <c r="Z13"/>
    </row>
    <row r="14" spans="1:26" s="1" customFormat="1" ht="18" customHeight="1" x14ac:dyDescent="0.25">
      <c r="A14" s="8">
        <v>9</v>
      </c>
      <c r="B14" s="10" t="s">
        <v>149</v>
      </c>
      <c r="C14" s="7">
        <v>0</v>
      </c>
      <c r="D14" s="7">
        <v>0</v>
      </c>
      <c r="E14" s="7">
        <v>0</v>
      </c>
      <c r="F14" s="7">
        <v>1</v>
      </c>
      <c r="G14" s="7">
        <v>1</v>
      </c>
      <c r="H14" s="7">
        <v>1</v>
      </c>
      <c r="I14" s="7">
        <v>2</v>
      </c>
      <c r="J14" s="7">
        <v>2</v>
      </c>
      <c r="K14" s="7">
        <v>2</v>
      </c>
      <c r="L14" s="7">
        <v>1</v>
      </c>
      <c r="M14" s="6">
        <v>1</v>
      </c>
      <c r="N14" s="7">
        <v>2</v>
      </c>
      <c r="O14" s="202">
        <f t="shared" si="0"/>
        <v>13</v>
      </c>
      <c r="T14" s="20"/>
      <c r="U14" s="211"/>
      <c r="V14" s="20"/>
      <c r="W14" s="20"/>
      <c r="X14" s="20"/>
      <c r="Y14" s="20"/>
      <c r="Z14" s="20"/>
    </row>
    <row r="15" spans="1:26" s="1" customFormat="1" ht="18" customHeight="1" x14ac:dyDescent="0.25">
      <c r="A15" s="4">
        <v>10</v>
      </c>
      <c r="B15" s="10" t="s">
        <v>150</v>
      </c>
      <c r="C15" s="7">
        <v>0</v>
      </c>
      <c r="D15" s="7">
        <v>0</v>
      </c>
      <c r="E15" s="7">
        <v>0</v>
      </c>
      <c r="F15" s="7">
        <v>1</v>
      </c>
      <c r="G15" s="7">
        <v>1</v>
      </c>
      <c r="H15" s="7">
        <v>1</v>
      </c>
      <c r="I15" s="7">
        <v>2</v>
      </c>
      <c r="J15" s="7">
        <v>2</v>
      </c>
      <c r="K15" s="7">
        <v>2</v>
      </c>
      <c r="L15" s="7">
        <v>1</v>
      </c>
      <c r="M15" s="6">
        <v>1</v>
      </c>
      <c r="N15" s="7">
        <v>2</v>
      </c>
      <c r="O15" s="202">
        <f t="shared" si="0"/>
        <v>13</v>
      </c>
      <c r="T15" s="20"/>
      <c r="U15" s="211"/>
      <c r="V15" s="20"/>
      <c r="W15" s="20"/>
      <c r="X15" s="20"/>
      <c r="Y15" s="20"/>
      <c r="Z15" s="20"/>
    </row>
    <row r="16" spans="1:26" s="1" customFormat="1" ht="18" customHeight="1" x14ac:dyDescent="0.25">
      <c r="A16" s="8">
        <v>11</v>
      </c>
      <c r="B16" s="10" t="s">
        <v>151</v>
      </c>
      <c r="C16" s="7">
        <v>0</v>
      </c>
      <c r="D16" s="7">
        <v>0</v>
      </c>
      <c r="E16" s="7">
        <v>0</v>
      </c>
      <c r="F16" s="7">
        <v>1</v>
      </c>
      <c r="G16" s="7">
        <v>1</v>
      </c>
      <c r="H16" s="7">
        <v>1</v>
      </c>
      <c r="I16" s="7">
        <v>2</v>
      </c>
      <c r="J16" s="7">
        <v>2</v>
      </c>
      <c r="K16" s="7">
        <v>2</v>
      </c>
      <c r="L16" s="7">
        <v>1</v>
      </c>
      <c r="M16" s="6">
        <v>1</v>
      </c>
      <c r="N16" s="7">
        <v>2</v>
      </c>
      <c r="O16" s="202">
        <f t="shared" si="0"/>
        <v>13</v>
      </c>
      <c r="T16" s="20"/>
      <c r="U16" s="211"/>
      <c r="V16" s="20"/>
      <c r="W16" s="20"/>
      <c r="X16" s="20"/>
      <c r="Y16" s="20"/>
      <c r="Z16" s="20"/>
    </row>
    <row r="17" spans="1:26" ht="18" customHeight="1" x14ac:dyDescent="0.25">
      <c r="A17" s="4">
        <v>12</v>
      </c>
      <c r="B17" s="10" t="s">
        <v>39</v>
      </c>
      <c r="C17" s="6">
        <v>3</v>
      </c>
      <c r="D17" s="6">
        <v>2</v>
      </c>
      <c r="E17" s="6">
        <v>3</v>
      </c>
      <c r="F17" s="7">
        <v>1</v>
      </c>
      <c r="G17" s="7">
        <v>1</v>
      </c>
      <c r="H17" s="6">
        <v>2</v>
      </c>
      <c r="I17" s="6">
        <v>1</v>
      </c>
      <c r="J17" s="6">
        <v>2</v>
      </c>
      <c r="K17" s="6">
        <v>2</v>
      </c>
      <c r="L17" s="6">
        <v>1</v>
      </c>
      <c r="M17" s="6">
        <v>1</v>
      </c>
      <c r="N17" s="6">
        <v>2</v>
      </c>
      <c r="O17" s="202">
        <f t="shared" si="0"/>
        <v>21</v>
      </c>
      <c r="Q17" s="1"/>
      <c r="R17" s="1"/>
      <c r="S17" s="1"/>
      <c r="U17" s="211"/>
    </row>
    <row r="18" spans="1:26" ht="18" customHeight="1" x14ac:dyDescent="0.25">
      <c r="A18" s="8">
        <v>13</v>
      </c>
      <c r="B18" s="10" t="s">
        <v>42</v>
      </c>
      <c r="C18" s="6">
        <v>2</v>
      </c>
      <c r="D18" s="6">
        <v>3</v>
      </c>
      <c r="E18" s="6">
        <v>2</v>
      </c>
      <c r="F18" s="7">
        <v>1</v>
      </c>
      <c r="G18" s="7">
        <v>1</v>
      </c>
      <c r="H18" s="6">
        <v>2</v>
      </c>
      <c r="I18" s="6">
        <v>1</v>
      </c>
      <c r="J18" s="6">
        <v>2</v>
      </c>
      <c r="K18" s="6">
        <v>2</v>
      </c>
      <c r="L18" s="6">
        <v>1</v>
      </c>
      <c r="M18" s="6">
        <v>1</v>
      </c>
      <c r="N18" s="6">
        <v>2</v>
      </c>
      <c r="O18" s="202">
        <f t="shared" si="0"/>
        <v>20</v>
      </c>
      <c r="T18" s="1"/>
      <c r="U18" s="211"/>
      <c r="V18" s="1"/>
      <c r="W18" s="1"/>
      <c r="X18" s="1"/>
      <c r="Y18" s="1"/>
      <c r="Z18" s="1"/>
    </row>
    <row r="19" spans="1:26" ht="18" customHeight="1" x14ac:dyDescent="0.25">
      <c r="A19" s="4">
        <v>14</v>
      </c>
      <c r="B19" s="5" t="s">
        <v>56</v>
      </c>
      <c r="C19" s="6">
        <v>1</v>
      </c>
      <c r="D19" s="6">
        <v>1</v>
      </c>
      <c r="E19" s="6">
        <v>1</v>
      </c>
      <c r="F19" s="7">
        <v>1</v>
      </c>
      <c r="G19" s="7">
        <v>1</v>
      </c>
      <c r="H19" s="6">
        <v>2</v>
      </c>
      <c r="I19" s="6">
        <v>1</v>
      </c>
      <c r="J19" s="6">
        <v>2</v>
      </c>
      <c r="K19" s="6">
        <v>1</v>
      </c>
      <c r="L19" s="6">
        <v>1</v>
      </c>
      <c r="M19" s="6">
        <v>1</v>
      </c>
      <c r="N19" s="6">
        <v>2</v>
      </c>
      <c r="O19" s="202">
        <f t="shared" si="0"/>
        <v>15</v>
      </c>
      <c r="U19" s="211"/>
    </row>
    <row r="20" spans="1:26" ht="18" customHeight="1" x14ac:dyDescent="0.25">
      <c r="A20" s="8">
        <v>15</v>
      </c>
      <c r="B20" s="9" t="s">
        <v>11</v>
      </c>
      <c r="C20" s="6">
        <v>2</v>
      </c>
      <c r="D20" s="6">
        <v>3</v>
      </c>
      <c r="E20" s="6">
        <v>2</v>
      </c>
      <c r="F20" s="7">
        <v>1</v>
      </c>
      <c r="G20" s="7">
        <v>1</v>
      </c>
      <c r="H20" s="6">
        <v>1</v>
      </c>
      <c r="I20" s="6">
        <v>1</v>
      </c>
      <c r="J20" s="6">
        <v>2</v>
      </c>
      <c r="K20" s="6">
        <v>1</v>
      </c>
      <c r="L20" s="6">
        <v>2</v>
      </c>
      <c r="M20" s="6">
        <v>1</v>
      </c>
      <c r="N20" s="6">
        <v>1</v>
      </c>
      <c r="O20" s="202">
        <f t="shared" si="0"/>
        <v>18</v>
      </c>
      <c r="U20" s="211"/>
    </row>
    <row r="21" spans="1:26" s="20" customFormat="1" ht="18" customHeight="1" x14ac:dyDescent="0.25">
      <c r="A21" s="4">
        <v>16</v>
      </c>
      <c r="B21" s="9" t="s">
        <v>148</v>
      </c>
      <c r="C21" s="6">
        <v>3</v>
      </c>
      <c r="D21" s="6">
        <v>2</v>
      </c>
      <c r="E21" s="6">
        <v>2</v>
      </c>
      <c r="F21" s="7">
        <v>1</v>
      </c>
      <c r="G21" s="7">
        <v>1</v>
      </c>
      <c r="H21" s="6">
        <v>1</v>
      </c>
      <c r="I21" s="6">
        <v>1</v>
      </c>
      <c r="J21" s="6">
        <v>2</v>
      </c>
      <c r="K21" s="6">
        <v>1</v>
      </c>
      <c r="L21" s="6">
        <v>1</v>
      </c>
      <c r="M21" s="6">
        <v>1</v>
      </c>
      <c r="N21" s="6">
        <v>3</v>
      </c>
      <c r="O21" s="202">
        <f t="shared" si="0"/>
        <v>19</v>
      </c>
      <c r="U21" s="211"/>
    </row>
    <row r="22" spans="1:26" s="20" customFormat="1" ht="18" customHeight="1" x14ac:dyDescent="0.25">
      <c r="A22" s="8">
        <v>17</v>
      </c>
      <c r="B22" s="9" t="s">
        <v>152</v>
      </c>
      <c r="C22" s="6">
        <v>0</v>
      </c>
      <c r="D22" s="6">
        <v>0</v>
      </c>
      <c r="E22" s="6">
        <v>0</v>
      </c>
      <c r="F22" s="7">
        <v>2</v>
      </c>
      <c r="G22" s="7">
        <v>1</v>
      </c>
      <c r="H22" s="6">
        <v>2</v>
      </c>
      <c r="I22" s="6">
        <v>1</v>
      </c>
      <c r="J22" s="6">
        <v>1</v>
      </c>
      <c r="K22" s="6">
        <v>1</v>
      </c>
      <c r="L22" s="6">
        <v>1</v>
      </c>
      <c r="M22" s="6">
        <v>1</v>
      </c>
      <c r="N22" s="6">
        <v>2</v>
      </c>
      <c r="O22" s="202">
        <f t="shared" si="0"/>
        <v>12</v>
      </c>
      <c r="U22" s="211"/>
    </row>
    <row r="23" spans="1:26" x14ac:dyDescent="0.25">
      <c r="A23" s="4">
        <v>18</v>
      </c>
      <c r="B23" s="5" t="s">
        <v>47</v>
      </c>
      <c r="C23" s="6">
        <v>3</v>
      </c>
      <c r="D23" s="6">
        <v>1</v>
      </c>
      <c r="E23" s="6">
        <v>3</v>
      </c>
      <c r="F23" s="7">
        <v>1</v>
      </c>
      <c r="G23" s="7">
        <v>1</v>
      </c>
      <c r="H23" s="6">
        <v>1</v>
      </c>
      <c r="I23" s="6">
        <v>1</v>
      </c>
      <c r="J23" s="6">
        <v>2</v>
      </c>
      <c r="K23" s="6">
        <v>2</v>
      </c>
      <c r="L23" s="6">
        <v>1</v>
      </c>
      <c r="M23" s="6">
        <v>1</v>
      </c>
      <c r="N23" s="6">
        <v>1</v>
      </c>
      <c r="O23" s="202">
        <f t="shared" si="0"/>
        <v>18</v>
      </c>
      <c r="U23" s="211"/>
    </row>
    <row r="24" spans="1:26" s="1" customFormat="1" x14ac:dyDescent="0.25">
      <c r="A24" s="8">
        <v>19</v>
      </c>
      <c r="B24" s="5" t="s">
        <v>22</v>
      </c>
      <c r="C24" s="6">
        <v>3</v>
      </c>
      <c r="D24" s="6">
        <v>1</v>
      </c>
      <c r="E24" s="6">
        <v>3</v>
      </c>
      <c r="F24" s="7">
        <v>1</v>
      </c>
      <c r="G24" s="7">
        <v>1</v>
      </c>
      <c r="H24" s="6">
        <v>2</v>
      </c>
      <c r="I24" s="6">
        <v>1</v>
      </c>
      <c r="J24" s="6">
        <v>1</v>
      </c>
      <c r="K24" s="6">
        <v>1</v>
      </c>
      <c r="L24" s="6">
        <v>1</v>
      </c>
      <c r="M24" s="6">
        <v>1</v>
      </c>
      <c r="N24" s="6">
        <v>2</v>
      </c>
      <c r="O24" s="202">
        <f t="shared" si="0"/>
        <v>18</v>
      </c>
      <c r="Q24"/>
      <c r="R24"/>
      <c r="S24"/>
      <c r="T24"/>
      <c r="U24" s="211"/>
      <c r="V24"/>
      <c r="W24"/>
      <c r="X24"/>
      <c r="Y24"/>
      <c r="Z24"/>
    </row>
    <row r="25" spans="1:26" x14ac:dyDescent="0.25">
      <c r="A25" s="4">
        <v>20</v>
      </c>
      <c r="B25" s="9" t="s">
        <v>13</v>
      </c>
      <c r="C25" s="6">
        <v>2</v>
      </c>
      <c r="D25" s="6">
        <v>3</v>
      </c>
      <c r="E25" s="6">
        <v>3</v>
      </c>
      <c r="F25" s="7">
        <v>1</v>
      </c>
      <c r="G25" s="7">
        <v>1</v>
      </c>
      <c r="H25" s="6">
        <v>1</v>
      </c>
      <c r="I25" s="6">
        <v>1</v>
      </c>
      <c r="J25" s="6">
        <v>1</v>
      </c>
      <c r="K25" s="6">
        <v>2</v>
      </c>
      <c r="L25" s="6">
        <v>1</v>
      </c>
      <c r="M25" s="6">
        <v>1</v>
      </c>
      <c r="N25" s="6">
        <v>2</v>
      </c>
      <c r="O25" s="202">
        <f t="shared" si="0"/>
        <v>19</v>
      </c>
      <c r="Q25" s="1"/>
      <c r="R25" s="1"/>
      <c r="S25" s="1"/>
      <c r="U25" s="211"/>
    </row>
    <row r="26" spans="1:26" x14ac:dyDescent="0.25">
      <c r="A26" s="8">
        <v>21</v>
      </c>
      <c r="B26" s="9" t="s">
        <v>54</v>
      </c>
      <c r="C26" s="6">
        <v>2</v>
      </c>
      <c r="D26" s="6">
        <v>1</v>
      </c>
      <c r="E26" s="6">
        <v>2</v>
      </c>
      <c r="F26" s="7">
        <v>1</v>
      </c>
      <c r="G26" s="7">
        <v>1</v>
      </c>
      <c r="H26" s="6">
        <v>2</v>
      </c>
      <c r="I26" s="6">
        <v>1</v>
      </c>
      <c r="J26" s="6">
        <v>1</v>
      </c>
      <c r="K26" s="6">
        <v>1</v>
      </c>
      <c r="L26" s="6">
        <v>1</v>
      </c>
      <c r="M26" s="6">
        <v>1</v>
      </c>
      <c r="N26" s="6">
        <v>2</v>
      </c>
      <c r="O26" s="202">
        <f t="shared" si="0"/>
        <v>16</v>
      </c>
      <c r="Q26" s="1"/>
      <c r="R26" s="1"/>
      <c r="S26" s="1"/>
      <c r="U26" s="211"/>
    </row>
    <row r="27" spans="1:26" x14ac:dyDescent="0.25">
      <c r="A27" s="4">
        <v>22</v>
      </c>
      <c r="B27" s="5" t="s">
        <v>48</v>
      </c>
      <c r="C27" s="6">
        <v>2</v>
      </c>
      <c r="D27" s="6">
        <v>2</v>
      </c>
      <c r="E27" s="6">
        <v>3</v>
      </c>
      <c r="F27" s="7">
        <v>1</v>
      </c>
      <c r="G27" s="7">
        <v>1</v>
      </c>
      <c r="H27" s="6">
        <v>1</v>
      </c>
      <c r="I27" s="6">
        <v>1</v>
      </c>
      <c r="J27" s="6">
        <v>2</v>
      </c>
      <c r="K27" s="6">
        <v>2</v>
      </c>
      <c r="L27" s="6">
        <v>1</v>
      </c>
      <c r="M27" s="6">
        <v>1</v>
      </c>
      <c r="N27" s="6">
        <v>2</v>
      </c>
      <c r="O27" s="202">
        <f t="shared" si="0"/>
        <v>19</v>
      </c>
      <c r="U27" s="211"/>
    </row>
    <row r="28" spans="1:26" x14ac:dyDescent="0.25">
      <c r="A28" s="8">
        <v>23</v>
      </c>
      <c r="B28" s="9" t="s">
        <v>15</v>
      </c>
      <c r="C28" s="6">
        <v>2</v>
      </c>
      <c r="D28" s="6">
        <v>1</v>
      </c>
      <c r="E28" s="6">
        <v>3</v>
      </c>
      <c r="F28" s="7">
        <v>1</v>
      </c>
      <c r="G28" s="7">
        <v>1</v>
      </c>
      <c r="H28" s="6">
        <v>2</v>
      </c>
      <c r="I28" s="6">
        <v>1</v>
      </c>
      <c r="J28" s="6">
        <v>2</v>
      </c>
      <c r="K28" s="6">
        <v>1</v>
      </c>
      <c r="L28" s="6">
        <v>1</v>
      </c>
      <c r="M28" s="6">
        <v>1</v>
      </c>
      <c r="N28" s="6">
        <v>2</v>
      </c>
      <c r="O28" s="202">
        <f t="shared" si="0"/>
        <v>18</v>
      </c>
      <c r="U28" s="211"/>
      <c r="V28" s="14"/>
    </row>
    <row r="29" spans="1:26" s="1" customFormat="1" x14ac:dyDescent="0.25">
      <c r="A29" s="4">
        <v>24</v>
      </c>
      <c r="B29" s="9" t="s">
        <v>49</v>
      </c>
      <c r="C29" s="6">
        <v>2</v>
      </c>
      <c r="D29" s="6">
        <v>1</v>
      </c>
      <c r="E29" s="6">
        <v>2</v>
      </c>
      <c r="F29" s="7">
        <v>1</v>
      </c>
      <c r="G29" s="7">
        <v>1</v>
      </c>
      <c r="H29" s="6">
        <v>1</v>
      </c>
      <c r="I29" s="6">
        <v>1</v>
      </c>
      <c r="J29" s="6">
        <v>2</v>
      </c>
      <c r="K29" s="6">
        <v>2</v>
      </c>
      <c r="L29" s="6">
        <v>1</v>
      </c>
      <c r="M29" s="6">
        <v>1</v>
      </c>
      <c r="N29" s="6">
        <v>1</v>
      </c>
      <c r="O29" s="202">
        <f t="shared" si="0"/>
        <v>16</v>
      </c>
      <c r="Q29"/>
      <c r="R29"/>
      <c r="S29"/>
      <c r="T29"/>
      <c r="U29" s="211"/>
      <c r="V29"/>
      <c r="W29"/>
      <c r="X29"/>
      <c r="Y29"/>
      <c r="Z29"/>
    </row>
    <row r="30" spans="1:26" s="1" customFormat="1" x14ac:dyDescent="0.25">
      <c r="A30" s="8">
        <v>25</v>
      </c>
      <c r="B30" s="9" t="s">
        <v>155</v>
      </c>
      <c r="C30" s="6">
        <v>3</v>
      </c>
      <c r="D30" s="6">
        <v>3</v>
      </c>
      <c r="E30" s="6">
        <v>3</v>
      </c>
      <c r="F30" s="7">
        <v>1</v>
      </c>
      <c r="G30" s="7">
        <v>1</v>
      </c>
      <c r="H30" s="6">
        <v>2</v>
      </c>
      <c r="I30" s="6">
        <v>1</v>
      </c>
      <c r="J30" s="6">
        <v>2</v>
      </c>
      <c r="K30" s="6">
        <v>1</v>
      </c>
      <c r="L30" s="6">
        <v>1</v>
      </c>
      <c r="M30" s="6">
        <v>1</v>
      </c>
      <c r="N30" s="6">
        <v>1</v>
      </c>
      <c r="O30" s="202">
        <f t="shared" si="0"/>
        <v>20</v>
      </c>
      <c r="Q30"/>
      <c r="R30"/>
      <c r="S30"/>
      <c r="T30"/>
      <c r="U30" s="211"/>
      <c r="V30"/>
      <c r="W30"/>
      <c r="X30"/>
      <c r="Y30"/>
      <c r="Z30"/>
    </row>
    <row r="31" spans="1:26" x14ac:dyDescent="0.25">
      <c r="A31" s="4">
        <v>26</v>
      </c>
      <c r="B31" s="5" t="s">
        <v>55</v>
      </c>
      <c r="C31" s="7">
        <v>3</v>
      </c>
      <c r="D31" s="7">
        <v>3</v>
      </c>
      <c r="E31" s="7">
        <v>3</v>
      </c>
      <c r="F31" s="7">
        <v>1</v>
      </c>
      <c r="G31" s="7">
        <v>1</v>
      </c>
      <c r="H31" s="7">
        <v>1</v>
      </c>
      <c r="I31" s="6">
        <v>2</v>
      </c>
      <c r="J31" s="7">
        <v>2</v>
      </c>
      <c r="K31" s="7">
        <v>2</v>
      </c>
      <c r="L31" s="7">
        <v>1</v>
      </c>
      <c r="M31" s="6">
        <v>1</v>
      </c>
      <c r="N31" s="7">
        <v>1</v>
      </c>
      <c r="O31" s="202">
        <f t="shared" si="0"/>
        <v>21</v>
      </c>
      <c r="U31" s="211"/>
    </row>
    <row r="32" spans="1:26" s="20" customFormat="1" x14ac:dyDescent="0.25">
      <c r="A32" s="8">
        <v>27</v>
      </c>
      <c r="B32" s="5" t="s">
        <v>138</v>
      </c>
      <c r="C32" s="6">
        <v>2</v>
      </c>
      <c r="D32" s="6">
        <v>2</v>
      </c>
      <c r="E32" s="6">
        <v>3</v>
      </c>
      <c r="F32" s="7">
        <v>1</v>
      </c>
      <c r="G32" s="7">
        <v>1</v>
      </c>
      <c r="H32" s="7">
        <v>1</v>
      </c>
      <c r="I32" s="6">
        <v>2</v>
      </c>
      <c r="J32" s="7">
        <v>2</v>
      </c>
      <c r="K32" s="7">
        <v>1</v>
      </c>
      <c r="L32" s="7">
        <v>1</v>
      </c>
      <c r="M32" s="6">
        <v>1</v>
      </c>
      <c r="N32" s="7">
        <v>1</v>
      </c>
      <c r="O32" s="202">
        <f t="shared" si="0"/>
        <v>18</v>
      </c>
      <c r="U32" s="211"/>
    </row>
    <row r="33" spans="1:117" x14ac:dyDescent="0.25">
      <c r="A33" s="4">
        <v>28</v>
      </c>
      <c r="B33" s="5" t="s">
        <v>19</v>
      </c>
      <c r="C33" s="6">
        <v>3</v>
      </c>
      <c r="D33" s="6">
        <v>3</v>
      </c>
      <c r="E33" s="6">
        <v>2</v>
      </c>
      <c r="F33" s="7">
        <v>1</v>
      </c>
      <c r="G33" s="6">
        <v>1</v>
      </c>
      <c r="H33" s="6">
        <v>1</v>
      </c>
      <c r="I33" s="6">
        <v>1</v>
      </c>
      <c r="J33" s="6">
        <v>1</v>
      </c>
      <c r="K33" s="6">
        <v>2</v>
      </c>
      <c r="L33" s="6">
        <v>2</v>
      </c>
      <c r="M33" s="6">
        <v>1</v>
      </c>
      <c r="N33" s="6">
        <v>1</v>
      </c>
      <c r="O33" s="202">
        <f t="shared" si="0"/>
        <v>19</v>
      </c>
      <c r="U33" s="211"/>
    </row>
    <row r="34" spans="1:117" x14ac:dyDescent="0.25">
      <c r="A34" s="8">
        <v>29</v>
      </c>
      <c r="B34" s="5" t="s">
        <v>59</v>
      </c>
      <c r="C34" s="6">
        <v>3</v>
      </c>
      <c r="D34" s="6">
        <v>2</v>
      </c>
      <c r="E34" s="6">
        <v>3</v>
      </c>
      <c r="F34" s="7">
        <v>1</v>
      </c>
      <c r="G34" s="6">
        <v>1</v>
      </c>
      <c r="H34" s="6">
        <v>1</v>
      </c>
      <c r="I34" s="6">
        <v>1</v>
      </c>
      <c r="J34" s="6">
        <v>3</v>
      </c>
      <c r="K34" s="6">
        <v>1</v>
      </c>
      <c r="L34" s="6">
        <v>2</v>
      </c>
      <c r="M34" s="6">
        <v>1</v>
      </c>
      <c r="N34" s="6">
        <v>1</v>
      </c>
      <c r="O34" s="202">
        <f t="shared" si="0"/>
        <v>20</v>
      </c>
      <c r="U34" s="211"/>
    </row>
    <row r="35" spans="1:117" s="1" customFormat="1" x14ac:dyDescent="0.25">
      <c r="A35" s="4">
        <v>30</v>
      </c>
      <c r="B35" s="9" t="s">
        <v>50</v>
      </c>
      <c r="C35" s="7">
        <v>2</v>
      </c>
      <c r="D35" s="7">
        <v>3</v>
      </c>
      <c r="E35" s="7">
        <v>3</v>
      </c>
      <c r="F35" s="7">
        <v>1</v>
      </c>
      <c r="G35" s="7">
        <v>1</v>
      </c>
      <c r="H35" s="6">
        <v>1</v>
      </c>
      <c r="I35" s="6">
        <v>2</v>
      </c>
      <c r="J35" s="6">
        <v>2</v>
      </c>
      <c r="K35" s="6">
        <v>1</v>
      </c>
      <c r="L35" s="6">
        <v>1</v>
      </c>
      <c r="M35" s="6">
        <v>1</v>
      </c>
      <c r="N35" s="6">
        <v>1</v>
      </c>
      <c r="O35" s="202">
        <f t="shared" si="0"/>
        <v>19</v>
      </c>
      <c r="Q35"/>
      <c r="R35"/>
      <c r="S35"/>
      <c r="T35"/>
      <c r="U35" s="211"/>
      <c r="V35"/>
      <c r="W35"/>
      <c r="X35"/>
      <c r="Y35"/>
      <c r="Z35"/>
    </row>
    <row r="36" spans="1:117" x14ac:dyDescent="0.25">
      <c r="A36" s="8">
        <v>31</v>
      </c>
      <c r="B36" s="5" t="s">
        <v>51</v>
      </c>
      <c r="C36" s="6">
        <v>3</v>
      </c>
      <c r="D36" s="6">
        <v>2</v>
      </c>
      <c r="E36" s="6">
        <v>2</v>
      </c>
      <c r="F36" s="7">
        <v>1</v>
      </c>
      <c r="G36" s="7">
        <v>1</v>
      </c>
      <c r="H36" s="7">
        <v>1</v>
      </c>
      <c r="I36" s="6">
        <v>1</v>
      </c>
      <c r="J36" s="7">
        <v>2</v>
      </c>
      <c r="K36" s="7">
        <v>2</v>
      </c>
      <c r="L36" s="7">
        <v>2</v>
      </c>
      <c r="M36" s="6">
        <v>1</v>
      </c>
      <c r="N36" s="7">
        <v>1</v>
      </c>
      <c r="O36" s="202">
        <f t="shared" si="0"/>
        <v>19</v>
      </c>
      <c r="U36" s="211"/>
    </row>
    <row r="37" spans="1:117" x14ac:dyDescent="0.25">
      <c r="A37" s="4">
        <v>32</v>
      </c>
      <c r="B37" s="5" t="s">
        <v>154</v>
      </c>
      <c r="C37" s="6">
        <v>2</v>
      </c>
      <c r="D37" s="6">
        <v>3</v>
      </c>
      <c r="E37" s="6">
        <v>4</v>
      </c>
      <c r="F37" s="7">
        <v>1</v>
      </c>
      <c r="G37" s="7">
        <v>1</v>
      </c>
      <c r="H37" s="6">
        <v>1</v>
      </c>
      <c r="I37" s="6">
        <v>2</v>
      </c>
      <c r="J37" s="6">
        <v>2</v>
      </c>
      <c r="K37" s="6">
        <v>1</v>
      </c>
      <c r="L37" s="6">
        <v>1</v>
      </c>
      <c r="M37" s="6">
        <v>1</v>
      </c>
      <c r="N37" s="6">
        <v>1</v>
      </c>
      <c r="O37" s="202">
        <f t="shared" si="0"/>
        <v>20</v>
      </c>
      <c r="U37" s="211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</row>
    <row r="38" spans="1:117" x14ac:dyDescent="0.25">
      <c r="A38" s="8">
        <v>33</v>
      </c>
      <c r="B38" s="5" t="s">
        <v>53</v>
      </c>
      <c r="C38" s="4">
        <v>2</v>
      </c>
      <c r="D38" s="6">
        <v>2</v>
      </c>
      <c r="E38" s="6">
        <v>3</v>
      </c>
      <c r="F38" s="6">
        <v>1</v>
      </c>
      <c r="G38" s="7">
        <v>1</v>
      </c>
      <c r="H38" s="6">
        <v>1</v>
      </c>
      <c r="I38" s="6">
        <v>1</v>
      </c>
      <c r="J38" s="6">
        <v>1</v>
      </c>
      <c r="K38" s="6">
        <v>1</v>
      </c>
      <c r="L38" s="6">
        <v>2</v>
      </c>
      <c r="M38" s="6">
        <v>1</v>
      </c>
      <c r="N38" s="6">
        <v>1</v>
      </c>
      <c r="O38" s="203">
        <f t="shared" si="0"/>
        <v>17</v>
      </c>
      <c r="U38" s="212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</row>
    <row r="39" spans="1:117" s="20" customFormat="1" x14ac:dyDescent="0.25">
      <c r="A39" s="197"/>
      <c r="B39" s="199" t="s">
        <v>24</v>
      </c>
      <c r="C39" s="198">
        <f t="shared" ref="C39:I39" si="1">SUM(C6:C38)</f>
        <v>67</v>
      </c>
      <c r="D39" s="189">
        <f t="shared" si="1"/>
        <v>60</v>
      </c>
      <c r="E39" s="189">
        <f t="shared" si="1"/>
        <v>76</v>
      </c>
      <c r="F39" s="189">
        <f t="shared" si="1"/>
        <v>37</v>
      </c>
      <c r="G39" s="190">
        <f t="shared" si="1"/>
        <v>33</v>
      </c>
      <c r="H39" s="190">
        <f t="shared" si="1"/>
        <v>44</v>
      </c>
      <c r="I39" s="190">
        <f t="shared" si="1"/>
        <v>48</v>
      </c>
      <c r="J39" s="190">
        <f>SUM(J6:J38)</f>
        <v>58</v>
      </c>
      <c r="K39" s="190">
        <f>SUM(K6:K38)</f>
        <v>51</v>
      </c>
      <c r="L39" s="190">
        <f>SUM(L6:L38)</f>
        <v>41</v>
      </c>
      <c r="M39" s="190">
        <f>SUM(M6:M38)</f>
        <v>33</v>
      </c>
      <c r="N39" s="190">
        <f>SUM(N6:N38)</f>
        <v>51</v>
      </c>
      <c r="O39" s="193">
        <v>599</v>
      </c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</row>
    <row r="40" spans="1:117" s="195" customFormat="1" ht="28.5" customHeight="1" x14ac:dyDescent="0.25">
      <c r="A40" s="305" t="s">
        <v>153</v>
      </c>
      <c r="B40" s="306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7"/>
      <c r="P40" s="194"/>
      <c r="Q40" s="194"/>
      <c r="R40" s="194"/>
      <c r="S40" s="194"/>
      <c r="T40" s="214"/>
      <c r="U40" s="215"/>
      <c r="V40" s="215"/>
      <c r="W40" s="215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/>
      <c r="BK40" s="216"/>
      <c r="BL40" s="216"/>
      <c r="BM40" s="216"/>
      <c r="BN40" s="216"/>
      <c r="BO40" s="216"/>
      <c r="BP40" s="216"/>
      <c r="BQ40" s="216"/>
      <c r="BR40" s="216"/>
      <c r="BS40" s="216"/>
      <c r="BT40" s="216"/>
      <c r="BU40" s="216"/>
      <c r="BV40" s="216"/>
      <c r="BW40" s="216"/>
      <c r="BX40" s="216"/>
      <c r="BY40" s="216"/>
      <c r="BZ40" s="216"/>
      <c r="CA40" s="216"/>
      <c r="CB40" s="216"/>
      <c r="CC40" s="216"/>
      <c r="CD40" s="216"/>
      <c r="CE40" s="216"/>
      <c r="CF40" s="216"/>
      <c r="CG40" s="216"/>
      <c r="CH40" s="216"/>
      <c r="CI40" s="216"/>
      <c r="CJ40" s="216"/>
      <c r="CK40" s="216"/>
      <c r="CL40" s="216"/>
      <c r="CM40" s="216"/>
      <c r="CN40" s="216"/>
      <c r="CO40" s="216"/>
      <c r="CP40" s="216"/>
      <c r="CQ40" s="216"/>
      <c r="CR40" s="216"/>
      <c r="CS40" s="216"/>
      <c r="CT40" s="216"/>
      <c r="CU40" s="216"/>
      <c r="CV40" s="216"/>
      <c r="CW40" s="216"/>
      <c r="CX40" s="216"/>
      <c r="CY40" s="216"/>
      <c r="CZ40" s="216"/>
      <c r="DA40" s="216"/>
      <c r="DB40" s="216"/>
      <c r="DC40" s="216"/>
      <c r="DD40" s="216"/>
      <c r="DE40" s="216"/>
      <c r="DF40" s="216"/>
      <c r="DG40" s="216"/>
      <c r="DH40" s="216"/>
      <c r="DI40" s="216"/>
      <c r="DJ40" s="216"/>
      <c r="DK40" s="216"/>
      <c r="DL40" s="216"/>
      <c r="DM40" s="216"/>
    </row>
    <row r="41" spans="1:117" ht="17.25" customHeight="1" thickBot="1" x14ac:dyDescent="0.3">
      <c r="A41" s="204"/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6"/>
      <c r="T41" s="14"/>
    </row>
    <row r="42" spans="1:117" x14ac:dyDescent="0.25">
      <c r="A42" s="207"/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9"/>
      <c r="O42" s="207"/>
    </row>
  </sheetData>
  <mergeCells count="5">
    <mergeCell ref="A40:O40"/>
    <mergeCell ref="A2:O2"/>
    <mergeCell ref="A3:O3"/>
    <mergeCell ref="A4:O4"/>
    <mergeCell ref="A1:O1"/>
  </mergeCells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Plan1</vt:lpstr>
      <vt:lpstr>P-13</vt:lpstr>
      <vt:lpstr>P-45</vt:lpstr>
      <vt:lpstr>Plan2</vt:lpstr>
      <vt:lpstr>P13</vt:lpstr>
      <vt:lpstr>P45</vt:lpstr>
    </vt:vector>
  </TitlesOfParts>
  <Company>Particular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mcristina</dc:creator>
  <cp:lastModifiedBy>WP</cp:lastModifiedBy>
  <cp:lastPrinted>2019-05-21T20:07:02Z</cp:lastPrinted>
  <dcterms:created xsi:type="dcterms:W3CDTF">2014-05-21T12:52:56Z</dcterms:created>
  <dcterms:modified xsi:type="dcterms:W3CDTF">2019-05-21T20:08:27Z</dcterms:modified>
</cp:coreProperties>
</file>